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H:\Mi unidad\2026\Informes\PDI\Publicado\"/>
    </mc:Choice>
  </mc:AlternateContent>
  <xr:revisionPtr revIDLastSave="0" documentId="13_ncr:1_{0DD13099-B1D5-41EF-B8FA-BFFED8528EF3}" xr6:coauthVersionLast="47" xr6:coauthVersionMax="47" xr10:uidLastSave="{00000000-0000-0000-0000-000000000000}"/>
  <bookViews>
    <workbookView xWindow="-120" yWindow="-120" windowWidth="20730" windowHeight="11160" xr2:uid="{BDB378A6-8B2C-4D1A-8E49-3BED2CBE1DD4}"/>
  </bookViews>
  <sheets>
    <sheet name="Hoja1" sheetId="1" r:id="rId1"/>
    <sheet name="avance proyectos" sheetId="2" r:id="rId2"/>
  </sheets>
  <externalReferences>
    <externalReference r:id="rId3"/>
    <externalReference r:id="rId4"/>
    <externalReference r:id="rId5"/>
    <externalReference r:id="rId6"/>
  </externalReferences>
  <definedNames>
    <definedName name="_xlnm._FilterDatabase" localSheetId="0" hidden="1">Hoja1!$A$3:$T$550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39" i="2" l="1"/>
  <c r="K30" i="2" s="1"/>
  <c r="K21" i="2" s="1"/>
  <c r="K11" i="2" s="1"/>
  <c r="K2" i="2" s="1"/>
  <c r="J39" i="2"/>
  <c r="J30" i="2"/>
  <c r="J21" i="2"/>
  <c r="J11" i="2"/>
  <c r="J2" i="2"/>
  <c r="J1" i="2"/>
  <c r="Q179" i="1"/>
  <c r="Q131" i="1"/>
  <c r="N541" i="1" l="1"/>
  <c r="O541" i="1" s="1"/>
  <c r="N542" i="1"/>
  <c r="O542" i="1" s="1"/>
  <c r="N543" i="1"/>
  <c r="O543" i="1" s="1"/>
  <c r="N544" i="1"/>
  <c r="O544" i="1" s="1"/>
  <c r="N545" i="1"/>
  <c r="O545" i="1" s="1"/>
  <c r="N546" i="1"/>
  <c r="O546" i="1" s="1"/>
  <c r="N547" i="1"/>
  <c r="O547" i="1" s="1"/>
  <c r="N540" i="1"/>
  <c r="O540" i="1" s="1"/>
  <c r="N425" i="1"/>
  <c r="O425" i="1" s="1"/>
  <c r="N426" i="1"/>
  <c r="O426" i="1" s="1"/>
  <c r="N427" i="1"/>
  <c r="O427" i="1" s="1"/>
  <c r="N428" i="1"/>
  <c r="O428" i="1" s="1"/>
  <c r="N429" i="1"/>
  <c r="O429" i="1" s="1"/>
  <c r="N430" i="1"/>
  <c r="O430" i="1" s="1"/>
  <c r="N431" i="1"/>
  <c r="O431" i="1" s="1"/>
  <c r="N432" i="1"/>
  <c r="O432" i="1" s="1"/>
  <c r="N433" i="1"/>
  <c r="O433" i="1" s="1"/>
  <c r="N434" i="1"/>
  <c r="O434" i="1" s="1"/>
  <c r="N435" i="1"/>
  <c r="O435" i="1" s="1"/>
  <c r="N436" i="1"/>
  <c r="O436" i="1" s="1"/>
  <c r="N437" i="1"/>
  <c r="O437" i="1" s="1"/>
  <c r="N438" i="1"/>
  <c r="O438" i="1" s="1"/>
  <c r="N439" i="1"/>
  <c r="O439" i="1" s="1"/>
  <c r="N440" i="1"/>
  <c r="O440" i="1" s="1"/>
  <c r="N441" i="1"/>
  <c r="O441" i="1" s="1"/>
  <c r="N442" i="1"/>
  <c r="O442" i="1" s="1"/>
  <c r="N443" i="1"/>
  <c r="O443" i="1" s="1"/>
  <c r="N444" i="1"/>
  <c r="O444" i="1" s="1"/>
  <c r="N445" i="1"/>
  <c r="O445" i="1" s="1"/>
  <c r="N446" i="1"/>
  <c r="O446" i="1" s="1"/>
  <c r="N447" i="1"/>
  <c r="O447" i="1" s="1"/>
  <c r="N448" i="1"/>
  <c r="O448" i="1" s="1"/>
  <c r="N449" i="1"/>
  <c r="O449" i="1" s="1"/>
  <c r="N450" i="1"/>
  <c r="O450" i="1" s="1"/>
  <c r="N451" i="1"/>
  <c r="O451" i="1" s="1"/>
  <c r="N452" i="1"/>
  <c r="O452" i="1" s="1"/>
  <c r="N453" i="1"/>
  <c r="O453" i="1" s="1"/>
  <c r="N454" i="1"/>
  <c r="O454" i="1" s="1"/>
  <c r="N455" i="1"/>
  <c r="O455" i="1" s="1"/>
  <c r="N456" i="1"/>
  <c r="O456" i="1" s="1"/>
  <c r="N457" i="1"/>
  <c r="O457" i="1" s="1"/>
  <c r="N458" i="1"/>
  <c r="O458" i="1" s="1"/>
  <c r="N459" i="1"/>
  <c r="O459" i="1" s="1"/>
  <c r="N460" i="1"/>
  <c r="O460" i="1" s="1"/>
  <c r="N461" i="1"/>
  <c r="O461" i="1" s="1"/>
  <c r="N462" i="1"/>
  <c r="O462" i="1" s="1"/>
  <c r="N463" i="1"/>
  <c r="O463" i="1" s="1"/>
  <c r="N464" i="1"/>
  <c r="O464" i="1" s="1"/>
  <c r="N465" i="1"/>
  <c r="O465" i="1" s="1"/>
  <c r="N466" i="1"/>
  <c r="O466" i="1" s="1"/>
  <c r="N467" i="1"/>
  <c r="O467" i="1" s="1"/>
  <c r="N468" i="1"/>
  <c r="O468" i="1" s="1"/>
  <c r="N469" i="1"/>
  <c r="O469" i="1" s="1"/>
  <c r="N470" i="1"/>
  <c r="O470" i="1" s="1"/>
  <c r="N471" i="1"/>
  <c r="O471" i="1" s="1"/>
  <c r="N472" i="1"/>
  <c r="O472" i="1" s="1"/>
  <c r="N473" i="1"/>
  <c r="O473" i="1" s="1"/>
  <c r="N474" i="1"/>
  <c r="O474" i="1" s="1"/>
  <c r="N475" i="1"/>
  <c r="O475" i="1" s="1"/>
  <c r="N476" i="1"/>
  <c r="O476" i="1" s="1"/>
  <c r="N477" i="1"/>
  <c r="O477" i="1" s="1"/>
  <c r="N478" i="1"/>
  <c r="O478" i="1" s="1"/>
  <c r="N479" i="1"/>
  <c r="O479" i="1" s="1"/>
  <c r="N480" i="1"/>
  <c r="O480" i="1" s="1"/>
  <c r="N481" i="1"/>
  <c r="O481" i="1" s="1"/>
  <c r="N482" i="1"/>
  <c r="O482" i="1" s="1"/>
  <c r="N483" i="1"/>
  <c r="O483" i="1" s="1"/>
  <c r="N484" i="1"/>
  <c r="O484" i="1" s="1"/>
  <c r="N485" i="1"/>
  <c r="O485" i="1" s="1"/>
  <c r="N486" i="1"/>
  <c r="O486" i="1" s="1"/>
  <c r="N487" i="1"/>
  <c r="O487" i="1" s="1"/>
  <c r="N488" i="1"/>
  <c r="O488" i="1" s="1"/>
  <c r="N489" i="1"/>
  <c r="O489" i="1" s="1"/>
  <c r="N490" i="1"/>
  <c r="O490" i="1" s="1"/>
  <c r="N491" i="1"/>
  <c r="O491" i="1" s="1"/>
  <c r="N492" i="1"/>
  <c r="O492" i="1" s="1"/>
  <c r="N493" i="1"/>
  <c r="O493" i="1" s="1"/>
  <c r="N494" i="1"/>
  <c r="O494" i="1" s="1"/>
  <c r="N495" i="1"/>
  <c r="O495" i="1" s="1"/>
  <c r="N496" i="1"/>
  <c r="O496" i="1" s="1"/>
  <c r="N497" i="1"/>
  <c r="O497" i="1" s="1"/>
  <c r="N498" i="1"/>
  <c r="O498" i="1" s="1"/>
  <c r="N499" i="1"/>
  <c r="O499" i="1" s="1"/>
  <c r="N500" i="1"/>
  <c r="O500" i="1" s="1"/>
  <c r="N501" i="1"/>
  <c r="O501" i="1" s="1"/>
  <c r="N502" i="1"/>
  <c r="O502" i="1" s="1"/>
  <c r="N503" i="1"/>
  <c r="O503" i="1" s="1"/>
  <c r="N504" i="1"/>
  <c r="O504" i="1" s="1"/>
  <c r="N505" i="1"/>
  <c r="O505" i="1" s="1"/>
  <c r="N506" i="1"/>
  <c r="O506" i="1" s="1"/>
  <c r="N507" i="1"/>
  <c r="O507" i="1" s="1"/>
  <c r="N508" i="1"/>
  <c r="O508" i="1" s="1"/>
  <c r="N509" i="1"/>
  <c r="O509" i="1" s="1"/>
  <c r="N510" i="1"/>
  <c r="O510" i="1" s="1"/>
  <c r="N511" i="1"/>
  <c r="O511" i="1" s="1"/>
  <c r="N512" i="1"/>
  <c r="O512" i="1" s="1"/>
  <c r="N513" i="1"/>
  <c r="O513" i="1" s="1"/>
  <c r="N514" i="1"/>
  <c r="O514" i="1" s="1"/>
  <c r="N515" i="1"/>
  <c r="O515" i="1" s="1"/>
  <c r="N516" i="1"/>
  <c r="O516" i="1" s="1"/>
  <c r="N517" i="1"/>
  <c r="O517" i="1" s="1"/>
  <c r="N518" i="1"/>
  <c r="O518" i="1" s="1"/>
  <c r="N519" i="1"/>
  <c r="O519" i="1" s="1"/>
  <c r="N520" i="1"/>
  <c r="O520" i="1" s="1"/>
  <c r="N521" i="1"/>
  <c r="O521" i="1" s="1"/>
  <c r="N522" i="1"/>
  <c r="O522" i="1" s="1"/>
  <c r="N523" i="1"/>
  <c r="O523" i="1" s="1"/>
  <c r="N524" i="1"/>
  <c r="O524" i="1" s="1"/>
  <c r="N525" i="1"/>
  <c r="O525" i="1" s="1"/>
  <c r="N526" i="1"/>
  <c r="O526" i="1" s="1"/>
  <c r="N527" i="1"/>
  <c r="O527" i="1" s="1"/>
  <c r="N528" i="1"/>
  <c r="O528" i="1" s="1"/>
  <c r="N529" i="1"/>
  <c r="O529" i="1" s="1"/>
  <c r="N530" i="1"/>
  <c r="O530" i="1" s="1"/>
  <c r="N531" i="1"/>
  <c r="O531" i="1" s="1"/>
  <c r="N532" i="1"/>
  <c r="O532" i="1" s="1"/>
  <c r="N533" i="1"/>
  <c r="O533" i="1" s="1"/>
  <c r="N534" i="1"/>
  <c r="O534" i="1" s="1"/>
  <c r="N535" i="1"/>
  <c r="O535" i="1" s="1"/>
  <c r="N536" i="1"/>
  <c r="O536" i="1" s="1"/>
  <c r="N537" i="1"/>
  <c r="O537" i="1" s="1"/>
  <c r="N538" i="1"/>
  <c r="O538" i="1" s="1"/>
  <c r="N424" i="1"/>
  <c r="O424" i="1" s="1"/>
  <c r="N360" i="1"/>
  <c r="O360" i="1" s="1"/>
  <c r="N361" i="1"/>
  <c r="O361" i="1" s="1"/>
  <c r="N362" i="1"/>
  <c r="O362" i="1" s="1"/>
  <c r="N363" i="1"/>
  <c r="O363" i="1" s="1"/>
  <c r="N364" i="1"/>
  <c r="O364" i="1" s="1"/>
  <c r="N365" i="1"/>
  <c r="O365" i="1" s="1"/>
  <c r="N366" i="1"/>
  <c r="O366" i="1" s="1"/>
  <c r="N367" i="1"/>
  <c r="O367" i="1" s="1"/>
  <c r="N368" i="1"/>
  <c r="O368" i="1" s="1"/>
  <c r="N369" i="1"/>
  <c r="O369" i="1" s="1"/>
  <c r="N370" i="1"/>
  <c r="O370" i="1" s="1"/>
  <c r="N371" i="1"/>
  <c r="O371" i="1" s="1"/>
  <c r="N372" i="1"/>
  <c r="O372" i="1" s="1"/>
  <c r="N373" i="1"/>
  <c r="O373" i="1" s="1"/>
  <c r="N374" i="1"/>
  <c r="O374" i="1" s="1"/>
  <c r="N375" i="1"/>
  <c r="O375" i="1" s="1"/>
  <c r="N376" i="1"/>
  <c r="O376" i="1" s="1"/>
  <c r="N377" i="1"/>
  <c r="O377" i="1" s="1"/>
  <c r="N378" i="1"/>
  <c r="O378" i="1" s="1"/>
  <c r="N379" i="1"/>
  <c r="O379" i="1" s="1"/>
  <c r="N380" i="1"/>
  <c r="O380" i="1" s="1"/>
  <c r="N381" i="1"/>
  <c r="O381" i="1" s="1"/>
  <c r="N382" i="1"/>
  <c r="O382" i="1" s="1"/>
  <c r="N383" i="1"/>
  <c r="O383" i="1" s="1"/>
  <c r="N384" i="1"/>
  <c r="O384" i="1" s="1"/>
  <c r="N385" i="1"/>
  <c r="O385" i="1" s="1"/>
  <c r="N386" i="1"/>
  <c r="O386" i="1" s="1"/>
  <c r="N387" i="1"/>
  <c r="O387" i="1" s="1"/>
  <c r="N388" i="1"/>
  <c r="O388" i="1" s="1"/>
  <c r="N389" i="1"/>
  <c r="O389" i="1" s="1"/>
  <c r="N390" i="1"/>
  <c r="O390" i="1" s="1"/>
  <c r="N391" i="1"/>
  <c r="O391" i="1" s="1"/>
  <c r="N392" i="1"/>
  <c r="O392" i="1" s="1"/>
  <c r="N393" i="1"/>
  <c r="O393" i="1" s="1"/>
  <c r="N394" i="1"/>
  <c r="O394" i="1" s="1"/>
  <c r="N395" i="1"/>
  <c r="O395" i="1" s="1"/>
  <c r="N396" i="1"/>
  <c r="O396" i="1" s="1"/>
  <c r="N397" i="1"/>
  <c r="O397" i="1" s="1"/>
  <c r="N398" i="1"/>
  <c r="O398" i="1" s="1"/>
  <c r="N399" i="1"/>
  <c r="O399" i="1" s="1"/>
  <c r="N400" i="1"/>
  <c r="O400" i="1" s="1"/>
  <c r="N401" i="1"/>
  <c r="O401" i="1" s="1"/>
  <c r="N402" i="1"/>
  <c r="O402" i="1" s="1"/>
  <c r="N403" i="1"/>
  <c r="O403" i="1" s="1"/>
  <c r="N404" i="1"/>
  <c r="O404" i="1" s="1"/>
  <c r="N405" i="1"/>
  <c r="O405" i="1" s="1"/>
  <c r="N406" i="1"/>
  <c r="O406" i="1" s="1"/>
  <c r="N407" i="1"/>
  <c r="O407" i="1" s="1"/>
  <c r="N408" i="1"/>
  <c r="O408" i="1" s="1"/>
  <c r="N409" i="1"/>
  <c r="O409" i="1" s="1"/>
  <c r="N410" i="1"/>
  <c r="O410" i="1" s="1"/>
  <c r="N411" i="1"/>
  <c r="O411" i="1" s="1"/>
  <c r="N412" i="1"/>
  <c r="O412" i="1" s="1"/>
  <c r="N413" i="1"/>
  <c r="O413" i="1" s="1"/>
  <c r="N414" i="1"/>
  <c r="O414" i="1" s="1"/>
  <c r="N415" i="1"/>
  <c r="O415" i="1" s="1"/>
  <c r="N416" i="1"/>
  <c r="O416" i="1" s="1"/>
  <c r="N417" i="1"/>
  <c r="O417" i="1" s="1"/>
  <c r="N418" i="1"/>
  <c r="O418" i="1" s="1"/>
  <c r="N419" i="1"/>
  <c r="O419" i="1" s="1"/>
  <c r="N420" i="1"/>
  <c r="O420" i="1" s="1"/>
  <c r="N421" i="1"/>
  <c r="O421" i="1" s="1"/>
  <c r="N359" i="1"/>
  <c r="O359" i="1" s="1"/>
  <c r="N323" i="1"/>
  <c r="O323" i="1" s="1"/>
  <c r="N324" i="1"/>
  <c r="O324" i="1" s="1"/>
  <c r="N325" i="1"/>
  <c r="O325" i="1" s="1"/>
  <c r="N326" i="1"/>
  <c r="O326" i="1" s="1"/>
  <c r="N327" i="1"/>
  <c r="O327" i="1" s="1"/>
  <c r="N328" i="1"/>
  <c r="O328" i="1" s="1"/>
  <c r="N329" i="1"/>
  <c r="O329" i="1" s="1"/>
  <c r="N330" i="1"/>
  <c r="O330" i="1" s="1"/>
  <c r="N331" i="1"/>
  <c r="O331" i="1" s="1"/>
  <c r="N332" i="1"/>
  <c r="O332" i="1" s="1"/>
  <c r="N333" i="1"/>
  <c r="O333" i="1" s="1"/>
  <c r="N334" i="1"/>
  <c r="O334" i="1" s="1"/>
  <c r="N335" i="1"/>
  <c r="O335" i="1" s="1"/>
  <c r="N336" i="1"/>
  <c r="O336" i="1" s="1"/>
  <c r="N337" i="1"/>
  <c r="O337" i="1" s="1"/>
  <c r="N338" i="1"/>
  <c r="O338" i="1" s="1"/>
  <c r="N339" i="1"/>
  <c r="O339" i="1" s="1"/>
  <c r="N340" i="1"/>
  <c r="O340" i="1" s="1"/>
  <c r="N341" i="1"/>
  <c r="O341" i="1" s="1"/>
  <c r="N342" i="1"/>
  <c r="O342" i="1" s="1"/>
  <c r="N343" i="1"/>
  <c r="O343" i="1" s="1"/>
  <c r="N344" i="1"/>
  <c r="O344" i="1" s="1"/>
  <c r="N345" i="1"/>
  <c r="O345" i="1" s="1"/>
  <c r="N346" i="1"/>
  <c r="O346" i="1" s="1"/>
  <c r="N347" i="1"/>
  <c r="O347" i="1" s="1"/>
  <c r="N348" i="1"/>
  <c r="O348" i="1" s="1"/>
  <c r="N349" i="1"/>
  <c r="O349" i="1" s="1"/>
  <c r="N350" i="1"/>
  <c r="O350" i="1" s="1"/>
  <c r="N351" i="1"/>
  <c r="O351" i="1" s="1"/>
  <c r="N352" i="1"/>
  <c r="O352" i="1" s="1"/>
  <c r="N353" i="1"/>
  <c r="O353" i="1" s="1"/>
  <c r="N354" i="1"/>
  <c r="O354" i="1" s="1"/>
  <c r="N355" i="1"/>
  <c r="O355" i="1" s="1"/>
  <c r="N356" i="1"/>
  <c r="O356" i="1" s="1"/>
  <c r="N357" i="1"/>
  <c r="O357" i="1" s="1"/>
  <c r="N322" i="1"/>
  <c r="O322" i="1" s="1"/>
  <c r="N300" i="1"/>
  <c r="O300" i="1" s="1"/>
  <c r="N301" i="1"/>
  <c r="O301" i="1" s="1"/>
  <c r="N302" i="1"/>
  <c r="O302" i="1" s="1"/>
  <c r="N303" i="1"/>
  <c r="O303" i="1" s="1"/>
  <c r="N304" i="1"/>
  <c r="O304" i="1" s="1"/>
  <c r="N305" i="1"/>
  <c r="O305" i="1" s="1"/>
  <c r="N306" i="1"/>
  <c r="O306" i="1" s="1"/>
  <c r="N307" i="1"/>
  <c r="O307" i="1" s="1"/>
  <c r="N308" i="1"/>
  <c r="O308" i="1" s="1"/>
  <c r="N309" i="1"/>
  <c r="O309" i="1" s="1"/>
  <c r="N310" i="1"/>
  <c r="O310" i="1" s="1"/>
  <c r="N311" i="1"/>
  <c r="O311" i="1" s="1"/>
  <c r="N312" i="1"/>
  <c r="O312" i="1" s="1"/>
  <c r="N313" i="1"/>
  <c r="O313" i="1" s="1"/>
  <c r="N314" i="1"/>
  <c r="O314" i="1" s="1"/>
  <c r="N315" i="1"/>
  <c r="O315" i="1" s="1"/>
  <c r="N316" i="1"/>
  <c r="O316" i="1" s="1"/>
  <c r="N317" i="1"/>
  <c r="O317" i="1" s="1"/>
  <c r="N318" i="1"/>
  <c r="O318" i="1" s="1"/>
  <c r="N319" i="1"/>
  <c r="O319" i="1" s="1"/>
  <c r="N320" i="1"/>
  <c r="O320" i="1" s="1"/>
  <c r="N299" i="1"/>
  <c r="O299" i="1" s="1"/>
  <c r="N293" i="1"/>
  <c r="O293" i="1" s="1"/>
  <c r="N294" i="1"/>
  <c r="O294" i="1" s="1"/>
  <c r="N295" i="1"/>
  <c r="O295" i="1" s="1"/>
  <c r="N296" i="1"/>
  <c r="O296" i="1" s="1"/>
  <c r="N297" i="1"/>
  <c r="O297" i="1" s="1"/>
  <c r="N292" i="1"/>
  <c r="O292" i="1" s="1"/>
  <c r="N269" i="1"/>
  <c r="O269" i="1" s="1"/>
  <c r="N270" i="1"/>
  <c r="O270" i="1" s="1"/>
  <c r="N271" i="1"/>
  <c r="O271" i="1" s="1"/>
  <c r="N272" i="1"/>
  <c r="O272" i="1" s="1"/>
  <c r="N273" i="1"/>
  <c r="O273" i="1" s="1"/>
  <c r="N274" i="1"/>
  <c r="O274" i="1" s="1"/>
  <c r="N275" i="1"/>
  <c r="O275" i="1" s="1"/>
  <c r="N276" i="1"/>
  <c r="O276" i="1" s="1"/>
  <c r="N277" i="1"/>
  <c r="O277" i="1" s="1"/>
  <c r="N278" i="1"/>
  <c r="O278" i="1" s="1"/>
  <c r="N279" i="1"/>
  <c r="O279" i="1" s="1"/>
  <c r="N280" i="1"/>
  <c r="O280" i="1" s="1"/>
  <c r="N281" i="1"/>
  <c r="O281" i="1" s="1"/>
  <c r="N282" i="1"/>
  <c r="O282" i="1" s="1"/>
  <c r="N283" i="1"/>
  <c r="O283" i="1" s="1"/>
  <c r="N284" i="1"/>
  <c r="O284" i="1" s="1"/>
  <c r="N285" i="1"/>
  <c r="O285" i="1" s="1"/>
  <c r="N286" i="1"/>
  <c r="O286" i="1" s="1"/>
  <c r="N287" i="1"/>
  <c r="O287" i="1" s="1"/>
  <c r="N288" i="1"/>
  <c r="O288" i="1" s="1"/>
  <c r="N289" i="1"/>
  <c r="O289" i="1" s="1"/>
  <c r="N290" i="1"/>
  <c r="O290" i="1" s="1"/>
  <c r="N268" i="1"/>
  <c r="O268" i="1" s="1"/>
  <c r="N254" i="1"/>
  <c r="O254" i="1" s="1"/>
  <c r="N255" i="1"/>
  <c r="O255" i="1" s="1"/>
  <c r="N256" i="1"/>
  <c r="O256" i="1" s="1"/>
  <c r="N257" i="1"/>
  <c r="O257" i="1" s="1"/>
  <c r="N258" i="1"/>
  <c r="O258" i="1" s="1"/>
  <c r="N259" i="1"/>
  <c r="O259" i="1" s="1"/>
  <c r="N260" i="1"/>
  <c r="O260" i="1" s="1"/>
  <c r="N261" i="1"/>
  <c r="O261" i="1" s="1"/>
  <c r="N262" i="1"/>
  <c r="O262" i="1" s="1"/>
  <c r="N263" i="1"/>
  <c r="O263" i="1" s="1"/>
  <c r="N264" i="1"/>
  <c r="O264" i="1" s="1"/>
  <c r="N265" i="1"/>
  <c r="O265" i="1" s="1"/>
  <c r="N253" i="1"/>
  <c r="O253" i="1" s="1"/>
  <c r="N194" i="1"/>
  <c r="O194" i="1" s="1"/>
  <c r="N195" i="1"/>
  <c r="O195" i="1" s="1"/>
  <c r="N196" i="1"/>
  <c r="O196" i="1" s="1"/>
  <c r="N197" i="1"/>
  <c r="O197" i="1" s="1"/>
  <c r="N198" i="1"/>
  <c r="O198" i="1" s="1"/>
  <c r="N199" i="1"/>
  <c r="O199" i="1" s="1"/>
  <c r="N200" i="1"/>
  <c r="O200" i="1" s="1"/>
  <c r="N201" i="1"/>
  <c r="O201" i="1" s="1"/>
  <c r="N202" i="1"/>
  <c r="O202" i="1" s="1"/>
  <c r="N203" i="1"/>
  <c r="O203" i="1" s="1"/>
  <c r="N204" i="1"/>
  <c r="O204" i="1" s="1"/>
  <c r="N205" i="1"/>
  <c r="O205" i="1" s="1"/>
  <c r="N206" i="1"/>
  <c r="O206" i="1" s="1"/>
  <c r="N207" i="1"/>
  <c r="O207" i="1" s="1"/>
  <c r="N208" i="1"/>
  <c r="O208" i="1" s="1"/>
  <c r="N209" i="1"/>
  <c r="O209" i="1" s="1"/>
  <c r="N210" i="1"/>
  <c r="O210" i="1" s="1"/>
  <c r="N211" i="1"/>
  <c r="O211" i="1" s="1"/>
  <c r="N212" i="1"/>
  <c r="O212" i="1" s="1"/>
  <c r="N213" i="1"/>
  <c r="O213" i="1" s="1"/>
  <c r="N214" i="1"/>
  <c r="O214" i="1" s="1"/>
  <c r="N215" i="1"/>
  <c r="O215" i="1" s="1"/>
  <c r="N216" i="1"/>
  <c r="O216" i="1" s="1"/>
  <c r="N217" i="1"/>
  <c r="O217" i="1" s="1"/>
  <c r="N218" i="1"/>
  <c r="O218" i="1" s="1"/>
  <c r="N219" i="1"/>
  <c r="O219" i="1" s="1"/>
  <c r="N220" i="1"/>
  <c r="O220" i="1" s="1"/>
  <c r="N221" i="1"/>
  <c r="O221" i="1" s="1"/>
  <c r="N222" i="1"/>
  <c r="O222" i="1" s="1"/>
  <c r="N223" i="1"/>
  <c r="O223" i="1" s="1"/>
  <c r="N224" i="1"/>
  <c r="O224" i="1" s="1"/>
  <c r="N225" i="1"/>
  <c r="O225" i="1" s="1"/>
  <c r="N226" i="1"/>
  <c r="O226" i="1" s="1"/>
  <c r="N227" i="1"/>
  <c r="O227" i="1" s="1"/>
  <c r="N228" i="1"/>
  <c r="O228" i="1" s="1"/>
  <c r="N229" i="1"/>
  <c r="O229" i="1" s="1"/>
  <c r="N230" i="1"/>
  <c r="O230" i="1" s="1"/>
  <c r="N231" i="1"/>
  <c r="O231" i="1" s="1"/>
  <c r="N232" i="1"/>
  <c r="O232" i="1" s="1"/>
  <c r="N233" i="1"/>
  <c r="O233" i="1" s="1"/>
  <c r="N234" i="1"/>
  <c r="O234" i="1" s="1"/>
  <c r="N235" i="1"/>
  <c r="O235" i="1" s="1"/>
  <c r="N236" i="1"/>
  <c r="O236" i="1" s="1"/>
  <c r="N237" i="1"/>
  <c r="O237" i="1" s="1"/>
  <c r="N238" i="1"/>
  <c r="O238" i="1" s="1"/>
  <c r="N239" i="1"/>
  <c r="O239" i="1" s="1"/>
  <c r="N240" i="1"/>
  <c r="O240" i="1" s="1"/>
  <c r="N241" i="1"/>
  <c r="O241" i="1" s="1"/>
  <c r="N242" i="1"/>
  <c r="O242" i="1" s="1"/>
  <c r="N243" i="1"/>
  <c r="O243" i="1" s="1"/>
  <c r="N244" i="1"/>
  <c r="O244" i="1" s="1"/>
  <c r="N245" i="1"/>
  <c r="O245" i="1" s="1"/>
  <c r="N246" i="1"/>
  <c r="O246" i="1" s="1"/>
  <c r="N247" i="1"/>
  <c r="O247" i="1" s="1"/>
  <c r="N248" i="1"/>
  <c r="O248" i="1" s="1"/>
  <c r="N249" i="1"/>
  <c r="O249" i="1" s="1"/>
  <c r="N250" i="1"/>
  <c r="O250" i="1" s="1"/>
  <c r="N251" i="1"/>
  <c r="O251" i="1" s="1"/>
  <c r="N193" i="1"/>
  <c r="O193" i="1" s="1"/>
  <c r="N189" i="1"/>
  <c r="O189" i="1" s="1"/>
  <c r="N190" i="1"/>
  <c r="O190" i="1" s="1"/>
  <c r="N191" i="1"/>
  <c r="O191" i="1" s="1"/>
  <c r="N188" i="1"/>
  <c r="O188" i="1" s="1"/>
  <c r="N168" i="1"/>
  <c r="O168" i="1" s="1"/>
  <c r="N169" i="1"/>
  <c r="O169" i="1" s="1"/>
  <c r="N170" i="1"/>
  <c r="O170" i="1" s="1"/>
  <c r="N171" i="1"/>
  <c r="O171" i="1" s="1"/>
  <c r="N172" i="1"/>
  <c r="O172" i="1" s="1"/>
  <c r="N173" i="1"/>
  <c r="O173" i="1" s="1"/>
  <c r="N174" i="1"/>
  <c r="O174" i="1" s="1"/>
  <c r="N175" i="1"/>
  <c r="O175" i="1" s="1"/>
  <c r="N176" i="1"/>
  <c r="O176" i="1" s="1"/>
  <c r="N177" i="1"/>
  <c r="O177" i="1" s="1"/>
  <c r="N178" i="1"/>
  <c r="O178" i="1" s="1"/>
  <c r="N179" i="1"/>
  <c r="O179" i="1" s="1"/>
  <c r="N180" i="1"/>
  <c r="O180" i="1" s="1"/>
  <c r="N181" i="1"/>
  <c r="O181" i="1" s="1"/>
  <c r="N182" i="1"/>
  <c r="O182" i="1" s="1"/>
  <c r="N183" i="1"/>
  <c r="O183" i="1" s="1"/>
  <c r="N184" i="1"/>
  <c r="O184" i="1" s="1"/>
  <c r="N185" i="1"/>
  <c r="O185" i="1" s="1"/>
  <c r="N186" i="1"/>
  <c r="O186" i="1" s="1"/>
  <c r="N167" i="1"/>
  <c r="O167" i="1" s="1"/>
  <c r="N163" i="1"/>
  <c r="O163" i="1" s="1"/>
  <c r="N164" i="1"/>
  <c r="O164" i="1" s="1"/>
  <c r="N165" i="1"/>
  <c r="O165" i="1" s="1"/>
  <c r="N162" i="1"/>
  <c r="O162" i="1" s="1"/>
  <c r="N154" i="1"/>
  <c r="O154" i="1" s="1"/>
  <c r="N155" i="1"/>
  <c r="O155" i="1" s="1"/>
  <c r="N156" i="1"/>
  <c r="O156" i="1" s="1"/>
  <c r="N157" i="1"/>
  <c r="O157" i="1" s="1"/>
  <c r="N158" i="1"/>
  <c r="O158" i="1" s="1"/>
  <c r="N159" i="1"/>
  <c r="O159" i="1" s="1"/>
  <c r="N153" i="1"/>
  <c r="O153" i="1" s="1"/>
  <c r="N151" i="1"/>
  <c r="O151" i="1" s="1"/>
  <c r="N150" i="1"/>
  <c r="O150" i="1" s="1"/>
  <c r="N123" i="1"/>
  <c r="O123" i="1" s="1"/>
  <c r="N124" i="1"/>
  <c r="O124" i="1" s="1"/>
  <c r="N125" i="1"/>
  <c r="O125" i="1" s="1"/>
  <c r="N126" i="1"/>
  <c r="O126" i="1" s="1"/>
  <c r="N127" i="1"/>
  <c r="O127" i="1" s="1"/>
  <c r="N128" i="1"/>
  <c r="O128" i="1" s="1"/>
  <c r="N129" i="1"/>
  <c r="O129" i="1" s="1"/>
  <c r="N130" i="1"/>
  <c r="O130" i="1" s="1"/>
  <c r="N131" i="1"/>
  <c r="O131" i="1" s="1"/>
  <c r="N132" i="1"/>
  <c r="O132" i="1" s="1"/>
  <c r="N133" i="1"/>
  <c r="O133" i="1" s="1"/>
  <c r="N134" i="1"/>
  <c r="O134" i="1" s="1"/>
  <c r="N135" i="1"/>
  <c r="O135" i="1" s="1"/>
  <c r="N136" i="1"/>
  <c r="O136" i="1" s="1"/>
  <c r="N137" i="1"/>
  <c r="O137" i="1" s="1"/>
  <c r="N138" i="1"/>
  <c r="O138" i="1" s="1"/>
  <c r="N139" i="1"/>
  <c r="O139" i="1" s="1"/>
  <c r="N140" i="1"/>
  <c r="O140" i="1" s="1"/>
  <c r="N141" i="1"/>
  <c r="O141" i="1" s="1"/>
  <c r="N142" i="1"/>
  <c r="O142" i="1" s="1"/>
  <c r="N143" i="1"/>
  <c r="O143" i="1" s="1"/>
  <c r="N144" i="1"/>
  <c r="O144" i="1" s="1"/>
  <c r="N145" i="1"/>
  <c r="O145" i="1" s="1"/>
  <c r="N146" i="1"/>
  <c r="O146" i="1" s="1"/>
  <c r="N147" i="1"/>
  <c r="O147" i="1" s="1"/>
  <c r="N148" i="1"/>
  <c r="O148" i="1" s="1"/>
  <c r="N122" i="1"/>
  <c r="O122" i="1" s="1"/>
  <c r="N105" i="1"/>
  <c r="O105" i="1" s="1"/>
  <c r="N106" i="1"/>
  <c r="O106" i="1" s="1"/>
  <c r="N107" i="1"/>
  <c r="O107" i="1" s="1"/>
  <c r="N108" i="1"/>
  <c r="O108" i="1" s="1"/>
  <c r="N109" i="1"/>
  <c r="O109" i="1" s="1"/>
  <c r="N110" i="1"/>
  <c r="O110" i="1" s="1"/>
  <c r="N111" i="1"/>
  <c r="O111" i="1" s="1"/>
  <c r="N112" i="1"/>
  <c r="O112" i="1" s="1"/>
  <c r="N113" i="1"/>
  <c r="O113" i="1" s="1"/>
  <c r="N114" i="1"/>
  <c r="O114" i="1" s="1"/>
  <c r="N115" i="1"/>
  <c r="O115" i="1" s="1"/>
  <c r="N116" i="1"/>
  <c r="O116" i="1" s="1"/>
  <c r="N117" i="1"/>
  <c r="O117" i="1" s="1"/>
  <c r="N118" i="1"/>
  <c r="O118" i="1" s="1"/>
  <c r="N119" i="1"/>
  <c r="O119" i="1" s="1"/>
  <c r="N120" i="1"/>
  <c r="O120" i="1" s="1"/>
  <c r="N104" i="1"/>
  <c r="O104" i="1" s="1"/>
  <c r="N81" i="1"/>
  <c r="O81" i="1" s="1"/>
  <c r="N82" i="1"/>
  <c r="O82" i="1" s="1"/>
  <c r="N83" i="1"/>
  <c r="O83" i="1" s="1"/>
  <c r="N84" i="1"/>
  <c r="O84" i="1" s="1"/>
  <c r="N85" i="1"/>
  <c r="O85" i="1" s="1"/>
  <c r="N86" i="1"/>
  <c r="O86" i="1" s="1"/>
  <c r="N87" i="1"/>
  <c r="O87" i="1" s="1"/>
  <c r="N88" i="1"/>
  <c r="O88" i="1" s="1"/>
  <c r="N89" i="1"/>
  <c r="O89" i="1" s="1"/>
  <c r="N90" i="1"/>
  <c r="O90" i="1" s="1"/>
  <c r="N91" i="1"/>
  <c r="O91" i="1" s="1"/>
  <c r="N92" i="1"/>
  <c r="O92" i="1" s="1"/>
  <c r="N93" i="1"/>
  <c r="O93" i="1" s="1"/>
  <c r="N94" i="1"/>
  <c r="O94" i="1" s="1"/>
  <c r="N95" i="1"/>
  <c r="O95" i="1" s="1"/>
  <c r="N96" i="1"/>
  <c r="O96" i="1" s="1"/>
  <c r="N97" i="1"/>
  <c r="O97" i="1" s="1"/>
  <c r="N98" i="1"/>
  <c r="O98" i="1" s="1"/>
  <c r="N99" i="1"/>
  <c r="O99" i="1" s="1"/>
  <c r="N100" i="1"/>
  <c r="O100" i="1" s="1"/>
  <c r="N101" i="1"/>
  <c r="O101" i="1" s="1"/>
  <c r="N102" i="1"/>
  <c r="O102" i="1" s="1"/>
  <c r="N80" i="1"/>
  <c r="O80" i="1" s="1"/>
  <c r="N30" i="1"/>
  <c r="O30" i="1" s="1"/>
  <c r="N31" i="1"/>
  <c r="O31" i="1" s="1"/>
  <c r="N32" i="1"/>
  <c r="O32" i="1" s="1"/>
  <c r="N33" i="1"/>
  <c r="O33" i="1" s="1"/>
  <c r="N34" i="1"/>
  <c r="O34" i="1" s="1"/>
  <c r="N35" i="1"/>
  <c r="O35" i="1" s="1"/>
  <c r="N36" i="1"/>
  <c r="O36" i="1" s="1"/>
  <c r="N37" i="1"/>
  <c r="O37" i="1" s="1"/>
  <c r="N38" i="1"/>
  <c r="O38" i="1" s="1"/>
  <c r="N39" i="1"/>
  <c r="O39" i="1" s="1"/>
  <c r="N40" i="1"/>
  <c r="O40" i="1" s="1"/>
  <c r="N41" i="1"/>
  <c r="O41" i="1" s="1"/>
  <c r="N42" i="1"/>
  <c r="O42" i="1" s="1"/>
  <c r="N43" i="1"/>
  <c r="O43" i="1" s="1"/>
  <c r="N44" i="1"/>
  <c r="O44" i="1" s="1"/>
  <c r="N45" i="1"/>
  <c r="O45" i="1" s="1"/>
  <c r="N46" i="1"/>
  <c r="O46" i="1" s="1"/>
  <c r="N47" i="1"/>
  <c r="O47" i="1" s="1"/>
  <c r="N48" i="1"/>
  <c r="O48" i="1" s="1"/>
  <c r="N49" i="1"/>
  <c r="O49" i="1" s="1"/>
  <c r="N50" i="1"/>
  <c r="O50" i="1" s="1"/>
  <c r="N51" i="1"/>
  <c r="O51" i="1" s="1"/>
  <c r="N52" i="1"/>
  <c r="O52" i="1" s="1"/>
  <c r="N53" i="1"/>
  <c r="O53" i="1" s="1"/>
  <c r="N54" i="1"/>
  <c r="O54" i="1" s="1"/>
  <c r="N55" i="1"/>
  <c r="O55" i="1" s="1"/>
  <c r="N56" i="1"/>
  <c r="O56" i="1" s="1"/>
  <c r="N57" i="1"/>
  <c r="O57" i="1" s="1"/>
  <c r="N58" i="1"/>
  <c r="O58" i="1" s="1"/>
  <c r="N59" i="1"/>
  <c r="O59" i="1" s="1"/>
  <c r="N60" i="1"/>
  <c r="O60" i="1" s="1"/>
  <c r="N61" i="1"/>
  <c r="O61" i="1" s="1"/>
  <c r="N62" i="1"/>
  <c r="O62" i="1" s="1"/>
  <c r="N63" i="1"/>
  <c r="O63" i="1" s="1"/>
  <c r="N64" i="1"/>
  <c r="O64" i="1" s="1"/>
  <c r="N65" i="1"/>
  <c r="O65" i="1" s="1"/>
  <c r="N66" i="1"/>
  <c r="O66" i="1" s="1"/>
  <c r="N67" i="1"/>
  <c r="O67" i="1" s="1"/>
  <c r="N68" i="1"/>
  <c r="O68" i="1" s="1"/>
  <c r="N69" i="1"/>
  <c r="O69" i="1" s="1"/>
  <c r="N70" i="1"/>
  <c r="O70" i="1" s="1"/>
  <c r="N71" i="1"/>
  <c r="O71" i="1" s="1"/>
  <c r="N72" i="1"/>
  <c r="O72" i="1" s="1"/>
  <c r="N73" i="1"/>
  <c r="O73" i="1" s="1"/>
  <c r="N74" i="1"/>
  <c r="O74" i="1" s="1"/>
  <c r="N75" i="1"/>
  <c r="O75" i="1" s="1"/>
  <c r="N76" i="1"/>
  <c r="O76" i="1" s="1"/>
  <c r="N77" i="1"/>
  <c r="O77" i="1" s="1"/>
  <c r="N78" i="1"/>
  <c r="O78" i="1" s="1"/>
  <c r="N29" i="1"/>
  <c r="O29" i="1" s="1"/>
  <c r="N22" i="1"/>
  <c r="O22" i="1" s="1"/>
  <c r="N23" i="1"/>
  <c r="O23" i="1" s="1"/>
  <c r="N24" i="1"/>
  <c r="O24" i="1" s="1"/>
  <c r="N25" i="1"/>
  <c r="O25" i="1" s="1"/>
  <c r="N26" i="1"/>
  <c r="O26" i="1" s="1"/>
  <c r="N21" i="1"/>
  <c r="O21" i="1" s="1"/>
  <c r="N17" i="1"/>
  <c r="O17" i="1" s="1"/>
  <c r="N18" i="1"/>
  <c r="O18" i="1" s="1"/>
  <c r="N16" i="1"/>
  <c r="O16" i="1" s="1"/>
  <c r="N8" i="1"/>
  <c r="O8" i="1" s="1"/>
  <c r="N9" i="1"/>
  <c r="O9" i="1" s="1"/>
  <c r="N10" i="1"/>
  <c r="O10" i="1" s="1"/>
  <c r="N11" i="1"/>
  <c r="O11" i="1" s="1"/>
  <c r="N12" i="1"/>
  <c r="O12" i="1" s="1"/>
  <c r="N13" i="1"/>
  <c r="O13" i="1" s="1"/>
  <c r="N7" i="1"/>
  <c r="O7" i="1" s="1"/>
  <c r="N5" i="1"/>
  <c r="O5" i="1" s="1"/>
  <c r="N4" i="1"/>
  <c r="O4" i="1" s="1"/>
  <c r="L541" i="1"/>
  <c r="L542" i="1"/>
  <c r="L543" i="1"/>
  <c r="L544" i="1"/>
  <c r="L545" i="1"/>
  <c r="L546" i="1"/>
  <c r="L547" i="1"/>
  <c r="L540" i="1"/>
  <c r="L425" i="1"/>
  <c r="L426" i="1"/>
  <c r="L427" i="1"/>
  <c r="L428" i="1"/>
  <c r="L429" i="1"/>
  <c r="L430" i="1"/>
  <c r="L431" i="1"/>
  <c r="L432" i="1"/>
  <c r="L433" i="1"/>
  <c r="L434" i="1"/>
  <c r="L435" i="1"/>
  <c r="L436" i="1"/>
  <c r="L437" i="1"/>
  <c r="L438" i="1"/>
  <c r="L439" i="1"/>
  <c r="L440" i="1"/>
  <c r="L441" i="1"/>
  <c r="L442" i="1"/>
  <c r="L443" i="1"/>
  <c r="L444" i="1"/>
  <c r="L445" i="1"/>
  <c r="L446" i="1"/>
  <c r="L447" i="1"/>
  <c r="L448" i="1"/>
  <c r="L449" i="1"/>
  <c r="L450" i="1"/>
  <c r="L451" i="1"/>
  <c r="L452" i="1"/>
  <c r="L453" i="1"/>
  <c r="L454" i="1"/>
  <c r="L455" i="1"/>
  <c r="L456" i="1"/>
  <c r="L457" i="1"/>
  <c r="L458" i="1"/>
  <c r="L459" i="1"/>
  <c r="L460" i="1"/>
  <c r="L461" i="1"/>
  <c r="L462" i="1"/>
  <c r="L463" i="1"/>
  <c r="L464" i="1"/>
  <c r="L465" i="1"/>
  <c r="L466" i="1"/>
  <c r="L467" i="1"/>
  <c r="L468" i="1"/>
  <c r="L469" i="1"/>
  <c r="L470" i="1"/>
  <c r="L471" i="1"/>
  <c r="L472" i="1"/>
  <c r="L473" i="1"/>
  <c r="L474" i="1"/>
  <c r="L475" i="1"/>
  <c r="L476" i="1"/>
  <c r="L477" i="1"/>
  <c r="L478" i="1"/>
  <c r="L479" i="1"/>
  <c r="L480" i="1"/>
  <c r="L481" i="1"/>
  <c r="L482" i="1"/>
  <c r="L483" i="1"/>
  <c r="L484" i="1"/>
  <c r="L485" i="1"/>
  <c r="L486" i="1"/>
  <c r="L487" i="1"/>
  <c r="L488" i="1"/>
  <c r="L489" i="1"/>
  <c r="L490" i="1"/>
  <c r="L491" i="1"/>
  <c r="L492" i="1"/>
  <c r="L493" i="1"/>
  <c r="L494" i="1"/>
  <c r="L495" i="1"/>
  <c r="L496" i="1"/>
  <c r="L497" i="1"/>
  <c r="L498" i="1"/>
  <c r="L499" i="1"/>
  <c r="L500" i="1"/>
  <c r="L501" i="1"/>
  <c r="L502" i="1"/>
  <c r="L503" i="1"/>
  <c r="L504" i="1"/>
  <c r="L505" i="1"/>
  <c r="L506" i="1"/>
  <c r="L507" i="1"/>
  <c r="L508" i="1"/>
  <c r="L509" i="1"/>
  <c r="L510" i="1"/>
  <c r="L511" i="1"/>
  <c r="L512" i="1"/>
  <c r="L513" i="1"/>
  <c r="L514" i="1"/>
  <c r="L515" i="1"/>
  <c r="L516" i="1"/>
  <c r="L517" i="1"/>
  <c r="L518" i="1"/>
  <c r="L519" i="1"/>
  <c r="L520" i="1"/>
  <c r="L521" i="1"/>
  <c r="L522" i="1"/>
  <c r="L523" i="1"/>
  <c r="L524" i="1"/>
  <c r="L525" i="1"/>
  <c r="L526" i="1"/>
  <c r="L527" i="1"/>
  <c r="L528" i="1"/>
  <c r="L529" i="1"/>
  <c r="L530" i="1"/>
  <c r="L531" i="1"/>
  <c r="L532" i="1"/>
  <c r="L533" i="1"/>
  <c r="L534" i="1"/>
  <c r="L535" i="1"/>
  <c r="L536" i="1"/>
  <c r="L537" i="1"/>
  <c r="L538" i="1"/>
  <c r="L424" i="1"/>
  <c r="L360" i="1"/>
  <c r="L361" i="1"/>
  <c r="L362" i="1"/>
  <c r="L363" i="1"/>
  <c r="L364" i="1"/>
  <c r="L365" i="1"/>
  <c r="L366" i="1"/>
  <c r="L367" i="1"/>
  <c r="L368" i="1"/>
  <c r="L369" i="1"/>
  <c r="L370" i="1"/>
  <c r="L371" i="1"/>
  <c r="L372" i="1"/>
  <c r="L373" i="1"/>
  <c r="L374" i="1"/>
  <c r="L375" i="1"/>
  <c r="L376" i="1"/>
  <c r="L377" i="1"/>
  <c r="L378" i="1"/>
  <c r="L379" i="1"/>
  <c r="L380" i="1"/>
  <c r="L381" i="1"/>
  <c r="L382" i="1"/>
  <c r="L383" i="1"/>
  <c r="L384" i="1"/>
  <c r="L385" i="1"/>
  <c r="L386" i="1"/>
  <c r="L387" i="1"/>
  <c r="L388" i="1"/>
  <c r="L389" i="1"/>
  <c r="L390" i="1"/>
  <c r="L391" i="1"/>
  <c r="L392" i="1"/>
  <c r="L393" i="1"/>
  <c r="L394" i="1"/>
  <c r="L395" i="1"/>
  <c r="L396" i="1"/>
  <c r="L397" i="1"/>
  <c r="L398" i="1"/>
  <c r="L399" i="1"/>
  <c r="L400" i="1"/>
  <c r="L401" i="1"/>
  <c r="L402" i="1"/>
  <c r="L403" i="1"/>
  <c r="L404" i="1"/>
  <c r="L405" i="1"/>
  <c r="L406" i="1"/>
  <c r="L407" i="1"/>
  <c r="L408" i="1"/>
  <c r="L409" i="1"/>
  <c r="L410" i="1"/>
  <c r="L411" i="1"/>
  <c r="L412" i="1"/>
  <c r="L413" i="1"/>
  <c r="L414" i="1"/>
  <c r="L415" i="1"/>
  <c r="L416" i="1"/>
  <c r="L417" i="1"/>
  <c r="L418" i="1"/>
  <c r="L419" i="1"/>
  <c r="L420" i="1"/>
  <c r="L421" i="1"/>
  <c r="L359" i="1"/>
  <c r="L323" i="1"/>
  <c r="L324" i="1"/>
  <c r="L325" i="1"/>
  <c r="L326" i="1"/>
  <c r="L327" i="1"/>
  <c r="L328" i="1"/>
  <c r="L329" i="1"/>
  <c r="L330" i="1"/>
  <c r="L331" i="1"/>
  <c r="L332" i="1"/>
  <c r="L333" i="1"/>
  <c r="L334" i="1"/>
  <c r="L335" i="1"/>
  <c r="L336" i="1"/>
  <c r="L337" i="1"/>
  <c r="L338" i="1"/>
  <c r="L339" i="1"/>
  <c r="L340" i="1"/>
  <c r="L341" i="1"/>
  <c r="L342" i="1"/>
  <c r="M342" i="1" s="1"/>
  <c r="L343" i="1"/>
  <c r="L344" i="1"/>
  <c r="L345" i="1"/>
  <c r="L346" i="1"/>
  <c r="L347" i="1"/>
  <c r="L348" i="1"/>
  <c r="L349" i="1"/>
  <c r="L350" i="1"/>
  <c r="L351" i="1"/>
  <c r="L352" i="1"/>
  <c r="L353" i="1"/>
  <c r="L354" i="1"/>
  <c r="L355" i="1"/>
  <c r="L356" i="1"/>
  <c r="L357" i="1"/>
  <c r="L322" i="1"/>
  <c r="L300" i="1"/>
  <c r="L301" i="1"/>
  <c r="L302" i="1"/>
  <c r="L303" i="1"/>
  <c r="L304" i="1"/>
  <c r="L305" i="1"/>
  <c r="L306" i="1"/>
  <c r="L307" i="1"/>
  <c r="L308" i="1"/>
  <c r="L309" i="1"/>
  <c r="L310" i="1"/>
  <c r="L311" i="1"/>
  <c r="L312" i="1"/>
  <c r="L313" i="1"/>
  <c r="L314" i="1"/>
  <c r="L315" i="1"/>
  <c r="L316" i="1"/>
  <c r="L317" i="1"/>
  <c r="L318" i="1"/>
  <c r="L319" i="1"/>
  <c r="L320" i="1"/>
  <c r="L299" i="1"/>
  <c r="L293" i="1"/>
  <c r="L294" i="1"/>
  <c r="L295" i="1"/>
  <c r="L296" i="1"/>
  <c r="L297" i="1"/>
  <c r="L292" i="1"/>
  <c r="L269" i="1"/>
  <c r="L270" i="1"/>
  <c r="L271" i="1"/>
  <c r="L272" i="1"/>
  <c r="L273" i="1"/>
  <c r="L274" i="1"/>
  <c r="L275" i="1"/>
  <c r="L276" i="1"/>
  <c r="L277" i="1"/>
  <c r="L278" i="1"/>
  <c r="L279" i="1"/>
  <c r="L280" i="1"/>
  <c r="L281" i="1"/>
  <c r="L282" i="1"/>
  <c r="L283" i="1"/>
  <c r="L284" i="1"/>
  <c r="L285" i="1"/>
  <c r="L286" i="1"/>
  <c r="L287" i="1"/>
  <c r="L288" i="1"/>
  <c r="L289" i="1"/>
  <c r="L290" i="1"/>
  <c r="L268" i="1"/>
  <c r="L254" i="1"/>
  <c r="L255" i="1"/>
  <c r="L256" i="1"/>
  <c r="L257" i="1"/>
  <c r="L258" i="1"/>
  <c r="L259" i="1"/>
  <c r="L260" i="1"/>
  <c r="L261" i="1"/>
  <c r="L262" i="1"/>
  <c r="L263" i="1"/>
  <c r="L264" i="1"/>
  <c r="L265" i="1"/>
  <c r="L253" i="1"/>
  <c r="L251" i="1"/>
  <c r="L194" i="1"/>
  <c r="L195" i="1"/>
  <c r="L196" i="1"/>
  <c r="L197" i="1"/>
  <c r="L198" i="1"/>
  <c r="L199" i="1"/>
  <c r="L200" i="1"/>
  <c r="L201" i="1"/>
  <c r="L202" i="1"/>
  <c r="L203" i="1"/>
  <c r="L204" i="1"/>
  <c r="L205" i="1"/>
  <c r="L206" i="1"/>
  <c r="L207" i="1"/>
  <c r="L208" i="1"/>
  <c r="L209" i="1"/>
  <c r="L210" i="1"/>
  <c r="L211" i="1"/>
  <c r="L212" i="1"/>
  <c r="L213" i="1"/>
  <c r="L214" i="1"/>
  <c r="L215" i="1"/>
  <c r="L216" i="1"/>
  <c r="L217" i="1"/>
  <c r="L218" i="1"/>
  <c r="L219" i="1"/>
  <c r="L220" i="1"/>
  <c r="L221" i="1"/>
  <c r="L222" i="1"/>
  <c r="L223" i="1"/>
  <c r="L224" i="1"/>
  <c r="L225" i="1"/>
  <c r="L226" i="1"/>
  <c r="L227" i="1"/>
  <c r="L228" i="1"/>
  <c r="L229" i="1"/>
  <c r="L230" i="1"/>
  <c r="L231" i="1"/>
  <c r="L232" i="1"/>
  <c r="L233" i="1"/>
  <c r="L234" i="1"/>
  <c r="L235" i="1"/>
  <c r="L236" i="1"/>
  <c r="L237" i="1"/>
  <c r="L238" i="1"/>
  <c r="L239" i="1"/>
  <c r="L240" i="1"/>
  <c r="L241" i="1"/>
  <c r="L242" i="1"/>
  <c r="L243" i="1"/>
  <c r="L244" i="1"/>
  <c r="L245" i="1"/>
  <c r="L246" i="1"/>
  <c r="L247" i="1"/>
  <c r="L248" i="1"/>
  <c r="L249" i="1"/>
  <c r="L250" i="1"/>
  <c r="L193" i="1"/>
  <c r="L189" i="1"/>
  <c r="L190" i="1"/>
  <c r="L191" i="1"/>
  <c r="L188" i="1"/>
  <c r="L168" i="1"/>
  <c r="L169" i="1"/>
  <c r="L170" i="1"/>
  <c r="L171" i="1"/>
  <c r="L172" i="1"/>
  <c r="L173" i="1"/>
  <c r="L174" i="1"/>
  <c r="L175" i="1"/>
  <c r="L176" i="1"/>
  <c r="L177" i="1"/>
  <c r="L178" i="1"/>
  <c r="L179" i="1"/>
  <c r="L180" i="1"/>
  <c r="L181" i="1"/>
  <c r="L182" i="1"/>
  <c r="L183" i="1"/>
  <c r="L184" i="1"/>
  <c r="L185" i="1"/>
  <c r="L186" i="1"/>
  <c r="L167" i="1"/>
  <c r="L163" i="1"/>
  <c r="L164" i="1"/>
  <c r="L165" i="1"/>
  <c r="L162" i="1"/>
  <c r="L154" i="1"/>
  <c r="L155" i="1"/>
  <c r="L156" i="1"/>
  <c r="L157" i="1"/>
  <c r="L158" i="1"/>
  <c r="L159" i="1"/>
  <c r="L153" i="1"/>
  <c r="L151" i="1"/>
  <c r="L150"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22" i="1"/>
  <c r="L105" i="1"/>
  <c r="L106" i="1"/>
  <c r="L107" i="1"/>
  <c r="L108" i="1"/>
  <c r="L109" i="1"/>
  <c r="L110" i="1"/>
  <c r="L111" i="1"/>
  <c r="L112" i="1"/>
  <c r="L113" i="1"/>
  <c r="L114" i="1"/>
  <c r="L115" i="1"/>
  <c r="L116" i="1"/>
  <c r="L117" i="1"/>
  <c r="L118" i="1"/>
  <c r="L119" i="1"/>
  <c r="L120" i="1"/>
  <c r="L104" i="1"/>
  <c r="L81" i="1"/>
  <c r="L82" i="1"/>
  <c r="L83" i="1"/>
  <c r="L84" i="1"/>
  <c r="L85" i="1"/>
  <c r="L86" i="1"/>
  <c r="L87" i="1"/>
  <c r="L88" i="1"/>
  <c r="L89" i="1"/>
  <c r="L90" i="1"/>
  <c r="L91" i="1"/>
  <c r="L92" i="1"/>
  <c r="L93" i="1"/>
  <c r="L94" i="1"/>
  <c r="L95" i="1"/>
  <c r="L96" i="1"/>
  <c r="L97" i="1"/>
  <c r="L98" i="1"/>
  <c r="L99" i="1"/>
  <c r="L100" i="1"/>
  <c r="L101" i="1"/>
  <c r="L102" i="1"/>
  <c r="L80"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29" i="1"/>
  <c r="L22" i="1"/>
  <c r="L23" i="1"/>
  <c r="L24" i="1"/>
  <c r="L25" i="1"/>
  <c r="L26" i="1"/>
  <c r="L21" i="1"/>
  <c r="L17" i="1"/>
  <c r="L18" i="1"/>
  <c r="L16" i="1"/>
  <c r="L8" i="1"/>
  <c r="L9" i="1"/>
  <c r="L10" i="1"/>
  <c r="L11" i="1"/>
  <c r="L12" i="1"/>
  <c r="L13" i="1"/>
  <c r="L7" i="1"/>
  <c r="L5" i="1"/>
  <c r="L4" i="1"/>
  <c r="F541" i="1"/>
  <c r="F542" i="1"/>
  <c r="F543" i="1"/>
  <c r="F544" i="1"/>
  <c r="F545" i="1"/>
  <c r="F546" i="1"/>
  <c r="F547" i="1"/>
  <c r="F540" i="1"/>
  <c r="F425" i="1"/>
  <c r="F426" i="1"/>
  <c r="F427" i="1"/>
  <c r="F428" i="1"/>
  <c r="F429" i="1"/>
  <c r="F430" i="1"/>
  <c r="F431" i="1"/>
  <c r="F432" i="1"/>
  <c r="F433" i="1"/>
  <c r="F434" i="1"/>
  <c r="F435" i="1"/>
  <c r="F436" i="1"/>
  <c r="F437" i="1"/>
  <c r="F438" i="1"/>
  <c r="F439" i="1"/>
  <c r="F440" i="1"/>
  <c r="F441" i="1"/>
  <c r="F442" i="1"/>
  <c r="F443" i="1"/>
  <c r="F444" i="1"/>
  <c r="F445" i="1"/>
  <c r="F446" i="1"/>
  <c r="F447" i="1"/>
  <c r="F448" i="1"/>
  <c r="F449" i="1"/>
  <c r="F450" i="1"/>
  <c r="F451" i="1"/>
  <c r="F452" i="1"/>
  <c r="F453" i="1"/>
  <c r="F454" i="1"/>
  <c r="F455" i="1"/>
  <c r="F456" i="1"/>
  <c r="F457" i="1"/>
  <c r="F458" i="1"/>
  <c r="F459" i="1"/>
  <c r="F460" i="1"/>
  <c r="F461" i="1"/>
  <c r="F462" i="1"/>
  <c r="F463" i="1"/>
  <c r="F464" i="1"/>
  <c r="F465" i="1"/>
  <c r="F466" i="1"/>
  <c r="F467" i="1"/>
  <c r="F468" i="1"/>
  <c r="F469" i="1"/>
  <c r="F470" i="1"/>
  <c r="F471" i="1"/>
  <c r="F472" i="1"/>
  <c r="F473" i="1"/>
  <c r="F474" i="1"/>
  <c r="F475" i="1"/>
  <c r="F476" i="1"/>
  <c r="F477" i="1"/>
  <c r="F478" i="1"/>
  <c r="F479" i="1"/>
  <c r="F480" i="1"/>
  <c r="F481" i="1"/>
  <c r="F482" i="1"/>
  <c r="F483" i="1"/>
  <c r="F484" i="1"/>
  <c r="F485" i="1"/>
  <c r="F486" i="1"/>
  <c r="F487" i="1"/>
  <c r="F488" i="1"/>
  <c r="F489" i="1"/>
  <c r="F490" i="1"/>
  <c r="F491" i="1"/>
  <c r="F492" i="1"/>
  <c r="F493" i="1"/>
  <c r="F494" i="1"/>
  <c r="F495" i="1"/>
  <c r="F496" i="1"/>
  <c r="F497" i="1"/>
  <c r="F498" i="1"/>
  <c r="F499" i="1"/>
  <c r="F500" i="1"/>
  <c r="F501" i="1"/>
  <c r="F502" i="1"/>
  <c r="F503" i="1"/>
  <c r="F504" i="1"/>
  <c r="F505" i="1"/>
  <c r="F506" i="1"/>
  <c r="F507" i="1"/>
  <c r="F508" i="1"/>
  <c r="F509" i="1"/>
  <c r="F510" i="1"/>
  <c r="F511" i="1"/>
  <c r="F512" i="1"/>
  <c r="F513" i="1"/>
  <c r="F514" i="1"/>
  <c r="F515" i="1"/>
  <c r="F516" i="1"/>
  <c r="F517" i="1"/>
  <c r="F518" i="1"/>
  <c r="F519" i="1"/>
  <c r="F520" i="1"/>
  <c r="F521" i="1"/>
  <c r="F522" i="1"/>
  <c r="F523" i="1"/>
  <c r="F524" i="1"/>
  <c r="F525" i="1"/>
  <c r="F526" i="1"/>
  <c r="F527" i="1"/>
  <c r="F528" i="1"/>
  <c r="F529" i="1"/>
  <c r="F530" i="1"/>
  <c r="F531" i="1"/>
  <c r="F532" i="1"/>
  <c r="F533" i="1"/>
  <c r="F534" i="1"/>
  <c r="F535" i="1"/>
  <c r="F536" i="1"/>
  <c r="F537" i="1"/>
  <c r="F538" i="1"/>
  <c r="F424" i="1"/>
  <c r="F360" i="1"/>
  <c r="F361" i="1"/>
  <c r="F362" i="1"/>
  <c r="F363" i="1"/>
  <c r="F364" i="1"/>
  <c r="F365" i="1"/>
  <c r="F366" i="1"/>
  <c r="F367" i="1"/>
  <c r="F368" i="1"/>
  <c r="F369" i="1"/>
  <c r="F370" i="1"/>
  <c r="F371" i="1"/>
  <c r="F372" i="1"/>
  <c r="F373" i="1"/>
  <c r="F374" i="1"/>
  <c r="F375" i="1"/>
  <c r="F376" i="1"/>
  <c r="F377" i="1"/>
  <c r="F378" i="1"/>
  <c r="F379" i="1"/>
  <c r="F380" i="1"/>
  <c r="F381" i="1"/>
  <c r="F382" i="1"/>
  <c r="F383" i="1"/>
  <c r="F384" i="1"/>
  <c r="F385" i="1"/>
  <c r="F386" i="1"/>
  <c r="F387" i="1"/>
  <c r="F388" i="1"/>
  <c r="F389" i="1"/>
  <c r="F390" i="1"/>
  <c r="F391" i="1"/>
  <c r="F392" i="1"/>
  <c r="F393" i="1"/>
  <c r="F394" i="1"/>
  <c r="F395" i="1"/>
  <c r="F396" i="1"/>
  <c r="F397" i="1"/>
  <c r="F398" i="1"/>
  <c r="F399" i="1"/>
  <c r="F400" i="1"/>
  <c r="F401" i="1"/>
  <c r="F402" i="1"/>
  <c r="F403" i="1"/>
  <c r="F404" i="1"/>
  <c r="F405" i="1"/>
  <c r="F406" i="1"/>
  <c r="F407" i="1"/>
  <c r="F408" i="1"/>
  <c r="F409" i="1"/>
  <c r="F410" i="1"/>
  <c r="F411" i="1"/>
  <c r="F412" i="1"/>
  <c r="F413" i="1"/>
  <c r="F414" i="1"/>
  <c r="F415" i="1"/>
  <c r="F416" i="1"/>
  <c r="F417" i="1"/>
  <c r="F418" i="1"/>
  <c r="F419" i="1"/>
  <c r="F420" i="1"/>
  <c r="F421" i="1"/>
  <c r="F359" i="1"/>
  <c r="F323" i="1"/>
  <c r="F324" i="1"/>
  <c r="F325" i="1"/>
  <c r="F326" i="1"/>
  <c r="F327" i="1"/>
  <c r="F328" i="1"/>
  <c r="F329" i="1"/>
  <c r="F330" i="1"/>
  <c r="F331" i="1"/>
  <c r="F332" i="1"/>
  <c r="F333" i="1"/>
  <c r="F334" i="1"/>
  <c r="F335" i="1"/>
  <c r="F336" i="1"/>
  <c r="F337" i="1"/>
  <c r="F338" i="1"/>
  <c r="F339" i="1"/>
  <c r="F340" i="1"/>
  <c r="F341" i="1"/>
  <c r="F342" i="1"/>
  <c r="F343" i="1"/>
  <c r="F344" i="1"/>
  <c r="F345" i="1"/>
  <c r="F346" i="1"/>
  <c r="F347" i="1"/>
  <c r="F348" i="1"/>
  <c r="F349" i="1"/>
  <c r="F350" i="1"/>
  <c r="F351" i="1"/>
  <c r="F352" i="1"/>
  <c r="F353" i="1"/>
  <c r="F354" i="1"/>
  <c r="F355" i="1"/>
  <c r="F356" i="1"/>
  <c r="F357" i="1"/>
  <c r="F322" i="1"/>
  <c r="F300" i="1"/>
  <c r="F301" i="1"/>
  <c r="F302" i="1"/>
  <c r="F303" i="1"/>
  <c r="F304" i="1"/>
  <c r="F305" i="1"/>
  <c r="F306" i="1"/>
  <c r="F307" i="1"/>
  <c r="F308" i="1"/>
  <c r="F309" i="1"/>
  <c r="F310" i="1"/>
  <c r="F311" i="1"/>
  <c r="F312" i="1"/>
  <c r="F313" i="1"/>
  <c r="F314" i="1"/>
  <c r="F315" i="1"/>
  <c r="F316" i="1"/>
  <c r="F317" i="1"/>
  <c r="F318" i="1"/>
  <c r="F319" i="1"/>
  <c r="F320" i="1"/>
  <c r="F299" i="1"/>
  <c r="F293" i="1"/>
  <c r="F294" i="1"/>
  <c r="F295" i="1"/>
  <c r="F296" i="1"/>
  <c r="F297" i="1"/>
  <c r="F292" i="1"/>
  <c r="F269" i="1"/>
  <c r="F270" i="1"/>
  <c r="F271" i="1"/>
  <c r="F272" i="1"/>
  <c r="F273" i="1"/>
  <c r="F274" i="1"/>
  <c r="F275" i="1"/>
  <c r="F276" i="1"/>
  <c r="F277" i="1"/>
  <c r="F278" i="1"/>
  <c r="F279" i="1"/>
  <c r="F280" i="1"/>
  <c r="F281" i="1"/>
  <c r="F282" i="1"/>
  <c r="F283" i="1"/>
  <c r="F284" i="1"/>
  <c r="F285" i="1"/>
  <c r="F286" i="1"/>
  <c r="F287" i="1"/>
  <c r="F288" i="1"/>
  <c r="F289" i="1"/>
  <c r="F290" i="1"/>
  <c r="F268" i="1"/>
  <c r="F254" i="1"/>
  <c r="F255" i="1"/>
  <c r="F256" i="1"/>
  <c r="F257" i="1"/>
  <c r="F258" i="1"/>
  <c r="F259" i="1"/>
  <c r="F260" i="1"/>
  <c r="F261" i="1"/>
  <c r="F262" i="1"/>
  <c r="F263" i="1"/>
  <c r="F264" i="1"/>
  <c r="F265" i="1"/>
  <c r="F253" i="1"/>
  <c r="F194" i="1"/>
  <c r="F195" i="1"/>
  <c r="F196" i="1"/>
  <c r="F197" i="1"/>
  <c r="F198" i="1"/>
  <c r="F199" i="1"/>
  <c r="F200" i="1"/>
  <c r="F201" i="1"/>
  <c r="F202" i="1"/>
  <c r="F203" i="1"/>
  <c r="F204" i="1"/>
  <c r="F205" i="1"/>
  <c r="F206" i="1"/>
  <c r="F207" i="1"/>
  <c r="F208" i="1"/>
  <c r="F209" i="1"/>
  <c r="F210" i="1"/>
  <c r="F211" i="1"/>
  <c r="F212" i="1"/>
  <c r="F213" i="1"/>
  <c r="F214" i="1"/>
  <c r="F215" i="1"/>
  <c r="F216" i="1"/>
  <c r="F217" i="1"/>
  <c r="F218" i="1"/>
  <c r="F219" i="1"/>
  <c r="F220" i="1"/>
  <c r="F221" i="1"/>
  <c r="F222" i="1"/>
  <c r="F223" i="1"/>
  <c r="F224" i="1"/>
  <c r="F225" i="1"/>
  <c r="F226" i="1"/>
  <c r="F227" i="1"/>
  <c r="F228" i="1"/>
  <c r="F229" i="1"/>
  <c r="F230" i="1"/>
  <c r="F231" i="1"/>
  <c r="F232" i="1"/>
  <c r="F233" i="1"/>
  <c r="F234" i="1"/>
  <c r="F235" i="1"/>
  <c r="F236" i="1"/>
  <c r="F237" i="1"/>
  <c r="F238" i="1"/>
  <c r="F239" i="1"/>
  <c r="F240" i="1"/>
  <c r="F241" i="1"/>
  <c r="F242" i="1"/>
  <c r="F243" i="1"/>
  <c r="F244" i="1"/>
  <c r="F245" i="1"/>
  <c r="F246" i="1"/>
  <c r="F247" i="1"/>
  <c r="F248" i="1"/>
  <c r="F249" i="1"/>
  <c r="F250" i="1"/>
  <c r="F251" i="1"/>
  <c r="F193" i="1"/>
  <c r="F189" i="1"/>
  <c r="F190" i="1"/>
  <c r="F191" i="1"/>
  <c r="F188" i="1"/>
  <c r="F168" i="1"/>
  <c r="F169" i="1"/>
  <c r="F170" i="1"/>
  <c r="F171" i="1"/>
  <c r="F172" i="1"/>
  <c r="F173" i="1"/>
  <c r="F174" i="1"/>
  <c r="F175" i="1"/>
  <c r="F176" i="1"/>
  <c r="F177" i="1"/>
  <c r="F178" i="1"/>
  <c r="F179" i="1"/>
  <c r="F180" i="1"/>
  <c r="F181" i="1"/>
  <c r="F182" i="1"/>
  <c r="F183" i="1"/>
  <c r="F184" i="1"/>
  <c r="F185" i="1"/>
  <c r="F186" i="1"/>
  <c r="F167" i="1"/>
  <c r="F163" i="1"/>
  <c r="F164" i="1"/>
  <c r="F165" i="1"/>
  <c r="F162" i="1"/>
  <c r="F155" i="1"/>
  <c r="F156" i="1"/>
  <c r="F157" i="1"/>
  <c r="F158" i="1"/>
  <c r="F159" i="1"/>
  <c r="F154" i="1"/>
  <c r="F153" i="1"/>
  <c r="F151" i="1"/>
  <c r="F150" i="1"/>
  <c r="F123" i="1"/>
  <c r="F124" i="1"/>
  <c r="F125" i="1"/>
  <c r="F126" i="1"/>
  <c r="F127" i="1"/>
  <c r="F128" i="1"/>
  <c r="F129" i="1"/>
  <c r="F130" i="1"/>
  <c r="F131" i="1"/>
  <c r="F132" i="1"/>
  <c r="F133" i="1"/>
  <c r="F134" i="1"/>
  <c r="F135" i="1"/>
  <c r="F136" i="1"/>
  <c r="F137" i="1"/>
  <c r="F138" i="1"/>
  <c r="F139" i="1"/>
  <c r="F140" i="1"/>
  <c r="F141" i="1"/>
  <c r="F142" i="1"/>
  <c r="F143" i="1"/>
  <c r="F144" i="1"/>
  <c r="F145" i="1"/>
  <c r="F146" i="1"/>
  <c r="F147" i="1"/>
  <c r="F148" i="1"/>
  <c r="F122" i="1"/>
  <c r="F105" i="1"/>
  <c r="F106" i="1"/>
  <c r="F107" i="1"/>
  <c r="F108" i="1"/>
  <c r="F109" i="1"/>
  <c r="F110" i="1"/>
  <c r="F111" i="1"/>
  <c r="F112" i="1"/>
  <c r="F113" i="1"/>
  <c r="F114" i="1"/>
  <c r="F115" i="1"/>
  <c r="F116" i="1"/>
  <c r="F117" i="1"/>
  <c r="F118" i="1"/>
  <c r="F119" i="1"/>
  <c r="F120" i="1"/>
  <c r="F104" i="1"/>
  <c r="F81" i="1"/>
  <c r="F82" i="1"/>
  <c r="F83" i="1"/>
  <c r="F84" i="1"/>
  <c r="F85" i="1"/>
  <c r="F86" i="1"/>
  <c r="F87" i="1"/>
  <c r="F88" i="1"/>
  <c r="F89" i="1"/>
  <c r="F90" i="1"/>
  <c r="F91" i="1"/>
  <c r="F92" i="1"/>
  <c r="F93" i="1"/>
  <c r="F94" i="1"/>
  <c r="F95" i="1"/>
  <c r="F96" i="1"/>
  <c r="F97" i="1"/>
  <c r="F98" i="1"/>
  <c r="F99" i="1"/>
  <c r="F100" i="1"/>
  <c r="F101" i="1"/>
  <c r="F102" i="1"/>
  <c r="F80" i="1"/>
  <c r="F30" i="1"/>
  <c r="F31" i="1"/>
  <c r="F32" i="1"/>
  <c r="F33" i="1"/>
  <c r="F34" i="1"/>
  <c r="F35" i="1"/>
  <c r="F36" i="1"/>
  <c r="F37" i="1"/>
  <c r="F38" i="1"/>
  <c r="F39" i="1"/>
  <c r="F40" i="1"/>
  <c r="F41" i="1"/>
  <c r="F42" i="1"/>
  <c r="F43" i="1"/>
  <c r="F44" i="1"/>
  <c r="F45" i="1"/>
  <c r="F46" i="1"/>
  <c r="F47" i="1"/>
  <c r="F48" i="1"/>
  <c r="F49" i="1"/>
  <c r="F50" i="1"/>
  <c r="F51" i="1"/>
  <c r="F52" i="1"/>
  <c r="F53" i="1"/>
  <c r="F54" i="1"/>
  <c r="F55" i="1"/>
  <c r="F56" i="1"/>
  <c r="F57" i="1"/>
  <c r="F58" i="1"/>
  <c r="F59" i="1"/>
  <c r="F60" i="1"/>
  <c r="F61" i="1"/>
  <c r="F62" i="1"/>
  <c r="F63" i="1"/>
  <c r="F64" i="1"/>
  <c r="F65" i="1"/>
  <c r="F66" i="1"/>
  <c r="F67" i="1"/>
  <c r="F68" i="1"/>
  <c r="F69" i="1"/>
  <c r="F70" i="1"/>
  <c r="F71" i="1"/>
  <c r="F72" i="1"/>
  <c r="F73" i="1"/>
  <c r="F74" i="1"/>
  <c r="F75" i="1"/>
  <c r="F76" i="1"/>
  <c r="F77" i="1"/>
  <c r="F78" i="1"/>
  <c r="F29" i="1"/>
  <c r="F22" i="1"/>
  <c r="F23" i="1"/>
  <c r="F24" i="1"/>
  <c r="F25" i="1"/>
  <c r="F26" i="1"/>
  <c r="F21" i="1"/>
  <c r="F17" i="1"/>
  <c r="F18" i="1"/>
  <c r="F16" i="1"/>
  <c r="F8" i="1"/>
  <c r="F9" i="1"/>
  <c r="F10" i="1"/>
  <c r="F11" i="1"/>
  <c r="F12" i="1"/>
  <c r="F13" i="1"/>
  <c r="F7" i="1"/>
  <c r="F5" i="1"/>
  <c r="F4" i="1"/>
  <c r="K541" i="1"/>
  <c r="K542" i="1"/>
  <c r="K543" i="1"/>
  <c r="K544" i="1"/>
  <c r="K545" i="1"/>
  <c r="K546" i="1"/>
  <c r="K547" i="1"/>
  <c r="K540"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504" i="1"/>
  <c r="K505" i="1"/>
  <c r="K506" i="1"/>
  <c r="K507" i="1"/>
  <c r="K508" i="1"/>
  <c r="K509" i="1"/>
  <c r="K510" i="1"/>
  <c r="K511" i="1"/>
  <c r="K512" i="1"/>
  <c r="K513" i="1"/>
  <c r="K514" i="1"/>
  <c r="K515" i="1"/>
  <c r="K516" i="1"/>
  <c r="K517" i="1"/>
  <c r="K518" i="1"/>
  <c r="K519" i="1"/>
  <c r="K520" i="1"/>
  <c r="K521" i="1"/>
  <c r="K522" i="1"/>
  <c r="K523" i="1"/>
  <c r="K524" i="1"/>
  <c r="K525" i="1"/>
  <c r="K526" i="1"/>
  <c r="K527" i="1"/>
  <c r="K528" i="1"/>
  <c r="K529" i="1"/>
  <c r="K530" i="1"/>
  <c r="K531" i="1"/>
  <c r="K532" i="1"/>
  <c r="K533" i="1"/>
  <c r="K534" i="1"/>
  <c r="K535" i="1"/>
  <c r="K536" i="1"/>
  <c r="K537" i="1"/>
  <c r="K538" i="1"/>
  <c r="K424"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359" i="1"/>
  <c r="K323" i="1"/>
  <c r="K324" i="1"/>
  <c r="K325" i="1"/>
  <c r="K326" i="1"/>
  <c r="K327" i="1"/>
  <c r="K328" i="1"/>
  <c r="K329" i="1"/>
  <c r="K330" i="1"/>
  <c r="K331" i="1"/>
  <c r="K332" i="1"/>
  <c r="K333" i="1"/>
  <c r="K334" i="1"/>
  <c r="K335" i="1"/>
  <c r="K336" i="1"/>
  <c r="K337" i="1"/>
  <c r="K338" i="1"/>
  <c r="K339" i="1"/>
  <c r="K340" i="1"/>
  <c r="K341" i="1"/>
  <c r="K343" i="1"/>
  <c r="K344" i="1"/>
  <c r="K345" i="1"/>
  <c r="K346" i="1"/>
  <c r="K347" i="1"/>
  <c r="K348" i="1"/>
  <c r="K349" i="1"/>
  <c r="K350" i="1"/>
  <c r="K351" i="1"/>
  <c r="K352" i="1"/>
  <c r="K353" i="1"/>
  <c r="K354" i="1"/>
  <c r="K355" i="1"/>
  <c r="K356" i="1"/>
  <c r="K357" i="1"/>
  <c r="K322" i="1"/>
  <c r="K300" i="1"/>
  <c r="K301" i="1"/>
  <c r="K302" i="1"/>
  <c r="K303" i="1"/>
  <c r="K304" i="1"/>
  <c r="K305" i="1"/>
  <c r="K306" i="1"/>
  <c r="K307" i="1"/>
  <c r="K308" i="1"/>
  <c r="K309" i="1"/>
  <c r="K310" i="1"/>
  <c r="K311" i="1"/>
  <c r="K312" i="1"/>
  <c r="K313" i="1"/>
  <c r="K314" i="1"/>
  <c r="K315" i="1"/>
  <c r="K316" i="1"/>
  <c r="K317" i="1"/>
  <c r="K318" i="1"/>
  <c r="K319" i="1"/>
  <c r="K320" i="1"/>
  <c r="K299" i="1"/>
  <c r="K293" i="1"/>
  <c r="K294" i="1"/>
  <c r="K295" i="1"/>
  <c r="K296" i="1"/>
  <c r="K297" i="1"/>
  <c r="K292" i="1"/>
  <c r="K269" i="1"/>
  <c r="K270" i="1"/>
  <c r="K271" i="1"/>
  <c r="K272" i="1"/>
  <c r="K273" i="1"/>
  <c r="K274" i="1"/>
  <c r="K275" i="1"/>
  <c r="K276" i="1"/>
  <c r="K277" i="1"/>
  <c r="K278" i="1"/>
  <c r="K279" i="1"/>
  <c r="K280" i="1"/>
  <c r="K281" i="1"/>
  <c r="K282" i="1"/>
  <c r="K283" i="1"/>
  <c r="K284" i="1"/>
  <c r="K285" i="1"/>
  <c r="K286" i="1"/>
  <c r="K287" i="1"/>
  <c r="K288" i="1"/>
  <c r="K289" i="1"/>
  <c r="K290" i="1"/>
  <c r="K268" i="1"/>
  <c r="K254" i="1"/>
  <c r="K255" i="1"/>
  <c r="K256" i="1"/>
  <c r="K257" i="1"/>
  <c r="K258" i="1"/>
  <c r="K259" i="1"/>
  <c r="K260" i="1"/>
  <c r="K261" i="1"/>
  <c r="K262" i="1"/>
  <c r="K263" i="1"/>
  <c r="K264" i="1"/>
  <c r="K265" i="1"/>
  <c r="K25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193" i="1"/>
  <c r="K189" i="1"/>
  <c r="K190" i="1"/>
  <c r="K191" i="1"/>
  <c r="K188" i="1"/>
  <c r="K168" i="1"/>
  <c r="K169" i="1"/>
  <c r="K170" i="1"/>
  <c r="K171" i="1"/>
  <c r="K172" i="1"/>
  <c r="K173" i="1"/>
  <c r="K174" i="1"/>
  <c r="K175" i="1"/>
  <c r="K176" i="1"/>
  <c r="K177" i="1"/>
  <c r="K178" i="1"/>
  <c r="K179" i="1"/>
  <c r="K180" i="1"/>
  <c r="K181" i="1"/>
  <c r="K182" i="1"/>
  <c r="K183" i="1"/>
  <c r="K184" i="1"/>
  <c r="K185" i="1"/>
  <c r="K186" i="1"/>
  <c r="K167" i="1"/>
  <c r="K163" i="1"/>
  <c r="K164" i="1"/>
  <c r="K165" i="1"/>
  <c r="K162" i="1"/>
  <c r="K154" i="1"/>
  <c r="K155" i="1"/>
  <c r="K156" i="1"/>
  <c r="K157" i="1"/>
  <c r="K158" i="1"/>
  <c r="K159" i="1"/>
  <c r="K153" i="1"/>
  <c r="K151" i="1"/>
  <c r="K150"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22" i="1"/>
  <c r="K105" i="1"/>
  <c r="K106" i="1"/>
  <c r="K107" i="1"/>
  <c r="K108" i="1"/>
  <c r="K109" i="1"/>
  <c r="K110" i="1"/>
  <c r="K111" i="1"/>
  <c r="K112" i="1"/>
  <c r="K113" i="1"/>
  <c r="K114" i="1"/>
  <c r="K115" i="1"/>
  <c r="K116" i="1"/>
  <c r="K117" i="1"/>
  <c r="K118" i="1"/>
  <c r="K119" i="1"/>
  <c r="K120" i="1"/>
  <c r="K104" i="1"/>
  <c r="K81" i="1"/>
  <c r="K82" i="1"/>
  <c r="K83" i="1"/>
  <c r="K84" i="1"/>
  <c r="K85" i="1"/>
  <c r="K86" i="1"/>
  <c r="K87" i="1"/>
  <c r="K88" i="1"/>
  <c r="K89" i="1"/>
  <c r="K90" i="1"/>
  <c r="K91" i="1"/>
  <c r="K92" i="1"/>
  <c r="K93" i="1"/>
  <c r="K94" i="1"/>
  <c r="K95" i="1"/>
  <c r="K96" i="1"/>
  <c r="K97" i="1"/>
  <c r="K98" i="1"/>
  <c r="K99" i="1"/>
  <c r="K100" i="1"/>
  <c r="K101" i="1"/>
  <c r="K102" i="1"/>
  <c r="K80"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29" i="1"/>
  <c r="K22" i="1"/>
  <c r="K23" i="1"/>
  <c r="K24" i="1"/>
  <c r="K25" i="1"/>
  <c r="K26" i="1"/>
  <c r="K21" i="1"/>
  <c r="K17" i="1"/>
  <c r="K18" i="1"/>
  <c r="K16" i="1"/>
  <c r="K8" i="1"/>
  <c r="K9" i="1"/>
  <c r="K10" i="1"/>
  <c r="K11" i="1"/>
  <c r="K12" i="1"/>
  <c r="K13" i="1"/>
  <c r="K7" i="1"/>
  <c r="K5" i="1"/>
  <c r="K4" i="1"/>
  <c r="P547" i="1" l="1"/>
  <c r="Q547" i="1" s="1"/>
  <c r="P540" i="1"/>
  <c r="Q540" i="1" s="1"/>
  <c r="P520" i="1"/>
  <c r="Q520" i="1" s="1"/>
  <c r="P519" i="1"/>
  <c r="Q519" i="1" s="1"/>
  <c r="Q452" i="1"/>
  <c r="P518" i="1"/>
  <c r="Q518" i="1" s="1"/>
  <c r="P173" i="1"/>
  <c r="Q173" i="1" s="1"/>
  <c r="P7" i="1"/>
  <c r="M226" i="1"/>
  <c r="P493" i="1"/>
  <c r="M325" i="1"/>
  <c r="M405" i="1"/>
  <c r="M385" i="1"/>
  <c r="M365" i="1"/>
  <c r="M525" i="1"/>
  <c r="M505" i="1"/>
  <c r="M485" i="1"/>
  <c r="M465" i="1"/>
  <c r="M445" i="1"/>
  <c r="M425" i="1"/>
  <c r="M50" i="1"/>
  <c r="M30" i="1"/>
  <c r="M105" i="1"/>
  <c r="M130" i="1"/>
  <c r="M163" i="1"/>
  <c r="M168" i="1"/>
  <c r="M236" i="1"/>
  <c r="M216" i="1"/>
  <c r="M196" i="1"/>
  <c r="M288" i="1"/>
  <c r="M292" i="1"/>
  <c r="M307" i="1"/>
  <c r="M346" i="1"/>
  <c r="M232" i="1"/>
  <c r="M294" i="1"/>
  <c r="M145" i="1"/>
  <c r="M212" i="1"/>
  <c r="M340" i="1"/>
  <c r="M420" i="1"/>
  <c r="M380" i="1"/>
  <c r="M360" i="1"/>
  <c r="M520" i="1"/>
  <c r="M500" i="1"/>
  <c r="M480" i="1"/>
  <c r="M460" i="1"/>
  <c r="M440" i="1"/>
  <c r="M229" i="1"/>
  <c r="M44" i="1"/>
  <c r="M119" i="1"/>
  <c r="M124" i="1"/>
  <c r="M182" i="1"/>
  <c r="M264" i="1"/>
  <c r="M282" i="1"/>
  <c r="M301" i="1"/>
  <c r="M97" i="1"/>
  <c r="M326" i="1"/>
  <c r="M406" i="1"/>
  <c r="M386" i="1"/>
  <c r="M366" i="1"/>
  <c r="M526" i="1"/>
  <c r="M506" i="1"/>
  <c r="M486" i="1"/>
  <c r="M466" i="1"/>
  <c r="M446" i="1"/>
  <c r="M426" i="1"/>
  <c r="M383" i="1"/>
  <c r="M463" i="1"/>
  <c r="M547" i="1"/>
  <c r="M402" i="1"/>
  <c r="M482" i="1"/>
  <c r="M546" i="1"/>
  <c r="M249" i="1"/>
  <c r="M329" i="1"/>
  <c r="M409" i="1"/>
  <c r="M369" i="1"/>
  <c r="M24" i="1"/>
  <c r="M62" i="1"/>
  <c r="M42" i="1"/>
  <c r="M142" i="1"/>
  <c r="M150" i="1"/>
  <c r="M262" i="1"/>
  <c r="M319" i="1"/>
  <c r="M248" i="1"/>
  <c r="M228" i="1"/>
  <c r="M389" i="1"/>
  <c r="M522" i="1"/>
  <c r="M502" i="1"/>
  <c r="M99" i="1"/>
  <c r="M231" i="1"/>
  <c r="M9" i="1"/>
  <c r="M117" i="1"/>
  <c r="M233" i="1"/>
  <c r="M84" i="1"/>
  <c r="M70" i="1"/>
  <c r="M295" i="1"/>
  <c r="M25" i="1"/>
  <c r="M63" i="1"/>
  <c r="M43" i="1"/>
  <c r="M118" i="1"/>
  <c r="M143" i="1"/>
  <c r="M123" i="1"/>
  <c r="M250" i="1"/>
  <c r="M230" i="1"/>
  <c r="M320" i="1"/>
  <c r="M338" i="1"/>
  <c r="M398" i="1"/>
  <c r="M518" i="1"/>
  <c r="M478" i="1"/>
  <c r="M542" i="1"/>
  <c r="M46" i="1"/>
  <c r="M126" i="1"/>
  <c r="M189" i="1"/>
  <c r="M284" i="1"/>
  <c r="M303" i="1"/>
  <c r="M421" i="1"/>
  <c r="M401" i="1"/>
  <c r="M381" i="1"/>
  <c r="M521" i="1"/>
  <c r="M481" i="1"/>
  <c r="M461" i="1"/>
  <c r="M545" i="1"/>
  <c r="M65" i="1"/>
  <c r="M183" i="1"/>
  <c r="M293" i="1"/>
  <c r="M400" i="1"/>
  <c r="M544" i="1"/>
  <c r="M64" i="1"/>
  <c r="M98" i="1"/>
  <c r="M144" i="1"/>
  <c r="M299" i="1"/>
  <c r="M399" i="1"/>
  <c r="M379" i="1"/>
  <c r="M424" i="1"/>
  <c r="M519" i="1"/>
  <c r="M499" i="1"/>
  <c r="M479" i="1"/>
  <c r="M459" i="1"/>
  <c r="M439" i="1"/>
  <c r="M543" i="1"/>
  <c r="M435" i="1"/>
  <c r="M53" i="1"/>
  <c r="M33" i="1"/>
  <c r="M87" i="1"/>
  <c r="M108" i="1"/>
  <c r="M133" i="1"/>
  <c r="M162" i="1"/>
  <c r="M171" i="1"/>
  <c r="M239" i="1"/>
  <c r="M219" i="1"/>
  <c r="M199" i="1"/>
  <c r="M268" i="1"/>
  <c r="M271" i="1"/>
  <c r="M310" i="1"/>
  <c r="M349" i="1"/>
  <c r="M59" i="1"/>
  <c r="M177" i="1"/>
  <c r="M11" i="1"/>
  <c r="M52" i="1"/>
  <c r="M32" i="1"/>
  <c r="M86" i="1"/>
  <c r="M107" i="1"/>
  <c r="M132" i="1"/>
  <c r="M165" i="1"/>
  <c r="M170" i="1"/>
  <c r="M290" i="1"/>
  <c r="M270" i="1"/>
  <c r="M309" i="1"/>
  <c r="M348" i="1"/>
  <c r="M328" i="1"/>
  <c r="M408" i="1"/>
  <c r="M388" i="1"/>
  <c r="M368" i="1"/>
  <c r="M528" i="1"/>
  <c r="M508" i="1"/>
  <c r="M488" i="1"/>
  <c r="M468" i="1"/>
  <c r="M448" i="1"/>
  <c r="M428" i="1"/>
  <c r="M235" i="1"/>
  <c r="M215" i="1"/>
  <c r="M195" i="1"/>
  <c r="M16" i="1"/>
  <c r="M68" i="1"/>
  <c r="M48" i="1"/>
  <c r="M102" i="1"/>
  <c r="M82" i="1"/>
  <c r="M148" i="1"/>
  <c r="M128" i="1"/>
  <c r="M186" i="1"/>
  <c r="M191" i="1"/>
  <c r="M234" i="1"/>
  <c r="M214" i="1"/>
  <c r="M194" i="1"/>
  <c r="M286" i="1"/>
  <c r="M296" i="1"/>
  <c r="M305" i="1"/>
  <c r="M344" i="1"/>
  <c r="M18" i="1"/>
  <c r="M67" i="1"/>
  <c r="M47" i="1"/>
  <c r="M101" i="1"/>
  <c r="M81" i="1"/>
  <c r="M147" i="1"/>
  <c r="M127" i="1"/>
  <c r="M185" i="1"/>
  <c r="M190" i="1"/>
  <c r="M213" i="1"/>
  <c r="M251" i="1"/>
  <c r="M285" i="1"/>
  <c r="M304" i="1"/>
  <c r="M343" i="1"/>
  <c r="M323" i="1"/>
  <c r="M403" i="1"/>
  <c r="M363" i="1"/>
  <c r="M523" i="1"/>
  <c r="M503" i="1"/>
  <c r="M483" i="1"/>
  <c r="M443" i="1"/>
  <c r="M210" i="1"/>
  <c r="M96" i="1"/>
  <c r="M180" i="1"/>
  <c r="M208" i="1"/>
  <c r="M280" i="1"/>
  <c r="M322" i="1"/>
  <c r="M418" i="1"/>
  <c r="M378" i="1"/>
  <c r="M538" i="1"/>
  <c r="M498" i="1"/>
  <c r="M458" i="1"/>
  <c r="M438" i="1"/>
  <c r="M238" i="1"/>
  <c r="M218" i="1"/>
  <c r="M198" i="1"/>
  <c r="M10" i="1"/>
  <c r="M71" i="1"/>
  <c r="M51" i="1"/>
  <c r="M31" i="1"/>
  <c r="M85" i="1"/>
  <c r="M106" i="1"/>
  <c r="M131" i="1"/>
  <c r="M164" i="1"/>
  <c r="M169" i="1"/>
  <c r="M237" i="1"/>
  <c r="M217" i="1"/>
  <c r="M197" i="1"/>
  <c r="M289" i="1"/>
  <c r="M269" i="1"/>
  <c r="M308" i="1"/>
  <c r="M347" i="1"/>
  <c r="M327" i="1"/>
  <c r="M407" i="1"/>
  <c r="M387" i="1"/>
  <c r="M367" i="1"/>
  <c r="M527" i="1"/>
  <c r="M507" i="1"/>
  <c r="M487" i="1"/>
  <c r="M467" i="1"/>
  <c r="M447" i="1"/>
  <c r="M427" i="1"/>
  <c r="M8" i="1"/>
  <c r="M69" i="1"/>
  <c r="M49" i="1"/>
  <c r="M80" i="1"/>
  <c r="M83" i="1"/>
  <c r="M122" i="1"/>
  <c r="M129" i="1"/>
  <c r="M167" i="1"/>
  <c r="M188" i="1"/>
  <c r="M287" i="1"/>
  <c r="M297" i="1"/>
  <c r="M306" i="1"/>
  <c r="M345" i="1"/>
  <c r="M324" i="1"/>
  <c r="M404" i="1"/>
  <c r="M384" i="1"/>
  <c r="M364" i="1"/>
  <c r="M524" i="1"/>
  <c r="M504" i="1"/>
  <c r="M484" i="1"/>
  <c r="M464" i="1"/>
  <c r="M444" i="1"/>
  <c r="M540" i="1"/>
  <c r="M17" i="1"/>
  <c r="M66" i="1"/>
  <c r="M100" i="1"/>
  <c r="M104" i="1"/>
  <c r="M146" i="1"/>
  <c r="M184" i="1"/>
  <c r="M253" i="1"/>
  <c r="M359" i="1"/>
  <c r="M382" i="1"/>
  <c r="M362" i="1"/>
  <c r="M462" i="1"/>
  <c r="M442" i="1"/>
  <c r="M21" i="1"/>
  <c r="M45" i="1"/>
  <c r="M120" i="1"/>
  <c r="M125" i="1"/>
  <c r="M193" i="1"/>
  <c r="M211" i="1"/>
  <c r="M265" i="1"/>
  <c r="M283" i="1"/>
  <c r="M302" i="1"/>
  <c r="M341" i="1"/>
  <c r="M361" i="1"/>
  <c r="M501" i="1"/>
  <c r="M441" i="1"/>
  <c r="M181" i="1"/>
  <c r="M209" i="1"/>
  <c r="M263" i="1"/>
  <c r="M281" i="1"/>
  <c r="M300" i="1"/>
  <c r="M339" i="1"/>
  <c r="M419" i="1"/>
  <c r="M61" i="1"/>
  <c r="M41" i="1"/>
  <c r="M95" i="1"/>
  <c r="M116" i="1"/>
  <c r="M141" i="1"/>
  <c r="M151" i="1"/>
  <c r="M179" i="1"/>
  <c r="M247" i="1"/>
  <c r="M227" i="1"/>
  <c r="M207" i="1"/>
  <c r="M261" i="1"/>
  <c r="M279" i="1"/>
  <c r="M318" i="1"/>
  <c r="M357" i="1"/>
  <c r="M337" i="1"/>
  <c r="M417" i="1"/>
  <c r="M397" i="1"/>
  <c r="M377" i="1"/>
  <c r="M537" i="1"/>
  <c r="M517" i="1"/>
  <c r="M497" i="1"/>
  <c r="M477" i="1"/>
  <c r="M457" i="1"/>
  <c r="M437" i="1"/>
  <c r="M541" i="1"/>
  <c r="M60" i="1"/>
  <c r="M40" i="1"/>
  <c r="M94" i="1"/>
  <c r="M115" i="1"/>
  <c r="M140" i="1"/>
  <c r="M153" i="1"/>
  <c r="M178" i="1"/>
  <c r="M246" i="1"/>
  <c r="M206" i="1"/>
  <c r="M260" i="1"/>
  <c r="M278" i="1"/>
  <c r="M317" i="1"/>
  <c r="M356" i="1"/>
  <c r="M336" i="1"/>
  <c r="M416" i="1"/>
  <c r="M396" i="1"/>
  <c r="M376" i="1"/>
  <c r="M536" i="1"/>
  <c r="M516" i="1"/>
  <c r="M496" i="1"/>
  <c r="M476" i="1"/>
  <c r="M456" i="1"/>
  <c r="M436" i="1"/>
  <c r="M29" i="1"/>
  <c r="M39" i="1"/>
  <c r="M93" i="1"/>
  <c r="M114" i="1"/>
  <c r="M139" i="1"/>
  <c r="M159" i="1"/>
  <c r="M259" i="1"/>
  <c r="M277" i="1"/>
  <c r="M316" i="1"/>
  <c r="M355" i="1"/>
  <c r="M335" i="1"/>
  <c r="M415" i="1"/>
  <c r="M395" i="1"/>
  <c r="M375" i="1"/>
  <c r="M535" i="1"/>
  <c r="M515" i="1"/>
  <c r="M495" i="1"/>
  <c r="M475" i="1"/>
  <c r="M455" i="1"/>
  <c r="M58" i="1"/>
  <c r="M38" i="1"/>
  <c r="M92" i="1"/>
  <c r="M113" i="1"/>
  <c r="M138" i="1"/>
  <c r="M158" i="1"/>
  <c r="M176" i="1"/>
  <c r="M244" i="1"/>
  <c r="M224" i="1"/>
  <c r="M204" i="1"/>
  <c r="M258" i="1"/>
  <c r="M276" i="1"/>
  <c r="M315" i="1"/>
  <c r="M354" i="1"/>
  <c r="M334" i="1"/>
  <c r="M414" i="1"/>
  <c r="M394" i="1"/>
  <c r="M374" i="1"/>
  <c r="M534" i="1"/>
  <c r="M514" i="1"/>
  <c r="M494" i="1"/>
  <c r="M474" i="1"/>
  <c r="M454" i="1"/>
  <c r="M434" i="1"/>
  <c r="M57" i="1"/>
  <c r="M37" i="1"/>
  <c r="M91" i="1"/>
  <c r="M112" i="1"/>
  <c r="M137" i="1"/>
  <c r="M157" i="1"/>
  <c r="M175" i="1"/>
  <c r="M243" i="1"/>
  <c r="M223" i="1"/>
  <c r="M203" i="1"/>
  <c r="M257" i="1"/>
  <c r="M275" i="1"/>
  <c r="M314" i="1"/>
  <c r="M353" i="1"/>
  <c r="M333" i="1"/>
  <c r="M56" i="1"/>
  <c r="M36" i="1"/>
  <c r="M90" i="1"/>
  <c r="M111" i="1"/>
  <c r="M136" i="1"/>
  <c r="M156" i="1"/>
  <c r="M174" i="1"/>
  <c r="M242" i="1"/>
  <c r="M222" i="1"/>
  <c r="M202" i="1"/>
  <c r="M256" i="1"/>
  <c r="M274" i="1"/>
  <c r="M313" i="1"/>
  <c r="M352" i="1"/>
  <c r="M7" i="1"/>
  <c r="M55" i="1"/>
  <c r="M35" i="1"/>
  <c r="M89" i="1"/>
  <c r="M110" i="1"/>
  <c r="M135" i="1"/>
  <c r="M155" i="1"/>
  <c r="M173" i="1"/>
  <c r="M241" i="1"/>
  <c r="M221" i="1"/>
  <c r="M201" i="1"/>
  <c r="M255" i="1"/>
  <c r="M273" i="1"/>
  <c r="M312" i="1"/>
  <c r="M351" i="1"/>
  <c r="M331" i="1"/>
  <c r="M411" i="1"/>
  <c r="M391" i="1"/>
  <c r="M371" i="1"/>
  <c r="M531" i="1"/>
  <c r="M511" i="1"/>
  <c r="M491" i="1"/>
  <c r="M471" i="1"/>
  <c r="M451" i="1"/>
  <c r="M431" i="1"/>
  <c r="M54" i="1"/>
  <c r="M34" i="1"/>
  <c r="M88" i="1"/>
  <c r="M109" i="1"/>
  <c r="M134" i="1"/>
  <c r="M154" i="1"/>
  <c r="M172" i="1"/>
  <c r="M240" i="1"/>
  <c r="M220" i="1"/>
  <c r="M200" i="1"/>
  <c r="M254" i="1"/>
  <c r="M272" i="1"/>
  <c r="M311" i="1"/>
  <c r="M350" i="1"/>
  <c r="M330" i="1"/>
  <c r="M410" i="1"/>
  <c r="M390" i="1"/>
  <c r="M370" i="1"/>
  <c r="M530" i="1"/>
  <c r="M510" i="1"/>
  <c r="M490" i="1"/>
  <c r="M470" i="1"/>
  <c r="M450" i="1"/>
  <c r="M430" i="1"/>
  <c r="M529" i="1"/>
  <c r="M509" i="1"/>
  <c r="M489" i="1"/>
  <c r="M469" i="1"/>
  <c r="M449" i="1"/>
  <c r="M429" i="1"/>
  <c r="M22" i="1"/>
  <c r="M245" i="1"/>
  <c r="M225" i="1"/>
  <c r="M205" i="1"/>
  <c r="M23" i="1"/>
  <c r="M413" i="1"/>
  <c r="M393" i="1"/>
  <c r="M373" i="1"/>
  <c r="M533" i="1"/>
  <c r="M513" i="1"/>
  <c r="M493" i="1"/>
  <c r="M473" i="1"/>
  <c r="M453" i="1"/>
  <c r="M433" i="1"/>
  <c r="M392" i="1"/>
  <c r="M512" i="1"/>
  <c r="M452" i="1"/>
  <c r="M332" i="1"/>
  <c r="M412" i="1"/>
  <c r="M532" i="1"/>
  <c r="M492" i="1"/>
  <c r="M472" i="1"/>
  <c r="M432" i="1"/>
  <c r="M372" i="1"/>
  <c r="M26" i="1"/>
  <c r="K548" i="1"/>
  <c r="O152" i="1"/>
  <c r="N152" i="1"/>
  <c r="L152" i="1"/>
  <c r="K152" i="1"/>
  <c r="N149" i="1"/>
  <c r="P394" i="1"/>
  <c r="O321" i="1"/>
  <c r="S547" i="1" l="1"/>
  <c r="T547" i="1" s="1"/>
  <c r="O548" i="1"/>
  <c r="N548" i="1"/>
  <c r="P425" i="1"/>
  <c r="P426" i="1"/>
  <c r="P427" i="1"/>
  <c r="P428" i="1"/>
  <c r="P429" i="1"/>
  <c r="P430" i="1"/>
  <c r="P431" i="1"/>
  <c r="P432" i="1"/>
  <c r="P433" i="1"/>
  <c r="P434" i="1"/>
  <c r="P435" i="1"/>
  <c r="P436" i="1"/>
  <c r="P437" i="1"/>
  <c r="P438" i="1"/>
  <c r="P439" i="1"/>
  <c r="P440" i="1"/>
  <c r="P441" i="1"/>
  <c r="P442" i="1"/>
  <c r="P443" i="1"/>
  <c r="P444" i="1"/>
  <c r="P445" i="1"/>
  <c r="P446" i="1"/>
  <c r="P447" i="1"/>
  <c r="P448" i="1"/>
  <c r="P449" i="1"/>
  <c r="P450" i="1"/>
  <c r="P451" i="1"/>
  <c r="P453" i="1"/>
  <c r="P454" i="1"/>
  <c r="P455" i="1"/>
  <c r="P456" i="1"/>
  <c r="P457" i="1"/>
  <c r="P458" i="1"/>
  <c r="P459" i="1"/>
  <c r="P460" i="1"/>
  <c r="P461" i="1"/>
  <c r="P462" i="1"/>
  <c r="P463" i="1"/>
  <c r="P464" i="1"/>
  <c r="P465" i="1"/>
  <c r="P466" i="1"/>
  <c r="P467" i="1"/>
  <c r="P468" i="1"/>
  <c r="P469" i="1"/>
  <c r="P470" i="1"/>
  <c r="P471" i="1"/>
  <c r="P472" i="1"/>
  <c r="P473" i="1"/>
  <c r="P474" i="1"/>
  <c r="P475" i="1"/>
  <c r="P476" i="1"/>
  <c r="P477" i="1"/>
  <c r="P478" i="1"/>
  <c r="P479" i="1"/>
  <c r="P480" i="1"/>
  <c r="P481" i="1"/>
  <c r="P482" i="1"/>
  <c r="P483" i="1"/>
  <c r="P484" i="1"/>
  <c r="P485" i="1"/>
  <c r="P486" i="1"/>
  <c r="P487" i="1"/>
  <c r="P488" i="1"/>
  <c r="P489" i="1"/>
  <c r="P490" i="1"/>
  <c r="P491" i="1"/>
  <c r="P492" i="1"/>
  <c r="P494" i="1"/>
  <c r="P495" i="1"/>
  <c r="P496" i="1"/>
  <c r="P497" i="1"/>
  <c r="P498" i="1"/>
  <c r="P499" i="1"/>
  <c r="P500" i="1"/>
  <c r="P501" i="1"/>
  <c r="P502" i="1"/>
  <c r="P503" i="1"/>
  <c r="P504" i="1"/>
  <c r="P505" i="1"/>
  <c r="P506" i="1"/>
  <c r="P507" i="1"/>
  <c r="P508" i="1"/>
  <c r="P509" i="1"/>
  <c r="P510" i="1"/>
  <c r="P511" i="1"/>
  <c r="P512" i="1"/>
  <c r="P513" i="1"/>
  <c r="P514" i="1"/>
  <c r="P515" i="1"/>
  <c r="P516" i="1"/>
  <c r="P517" i="1"/>
  <c r="Q517" i="1" s="1"/>
  <c r="P525" i="1"/>
  <c r="P526" i="1"/>
  <c r="P527" i="1"/>
  <c r="P528" i="1"/>
  <c r="P529" i="1"/>
  <c r="P530" i="1"/>
  <c r="P531" i="1"/>
  <c r="P532" i="1"/>
  <c r="P533" i="1"/>
  <c r="P534" i="1"/>
  <c r="P535" i="1"/>
  <c r="P536" i="1"/>
  <c r="P537" i="1"/>
  <c r="P538" i="1"/>
  <c r="P424" i="1"/>
  <c r="N539" i="1"/>
  <c r="P360" i="1"/>
  <c r="P361" i="1"/>
  <c r="P362" i="1"/>
  <c r="P363" i="1"/>
  <c r="P364" i="1"/>
  <c r="P365" i="1"/>
  <c r="P366" i="1"/>
  <c r="P367" i="1"/>
  <c r="P368" i="1"/>
  <c r="Q368" i="1" s="1"/>
  <c r="P369" i="1"/>
  <c r="P370" i="1"/>
  <c r="P371" i="1"/>
  <c r="P372" i="1"/>
  <c r="P373" i="1"/>
  <c r="P374" i="1"/>
  <c r="P375" i="1"/>
  <c r="P376" i="1"/>
  <c r="P377" i="1"/>
  <c r="P378" i="1"/>
  <c r="P379" i="1"/>
  <c r="P380" i="1"/>
  <c r="P381" i="1"/>
  <c r="P382" i="1"/>
  <c r="P383" i="1"/>
  <c r="P384" i="1"/>
  <c r="P385" i="1"/>
  <c r="P386" i="1"/>
  <c r="P387" i="1"/>
  <c r="P388" i="1"/>
  <c r="P389" i="1"/>
  <c r="P390" i="1"/>
  <c r="P391" i="1"/>
  <c r="P392" i="1"/>
  <c r="P393" i="1"/>
  <c r="P395" i="1"/>
  <c r="P396" i="1"/>
  <c r="P397" i="1"/>
  <c r="P398" i="1"/>
  <c r="P399" i="1"/>
  <c r="P400" i="1"/>
  <c r="P401" i="1"/>
  <c r="P402" i="1"/>
  <c r="P403" i="1"/>
  <c r="P404" i="1"/>
  <c r="P405" i="1"/>
  <c r="P406" i="1"/>
  <c r="P407" i="1"/>
  <c r="P408" i="1"/>
  <c r="P409" i="1"/>
  <c r="P410" i="1"/>
  <c r="P411" i="1"/>
  <c r="P412" i="1"/>
  <c r="P413" i="1"/>
  <c r="P414" i="1"/>
  <c r="P415" i="1"/>
  <c r="P416" i="1"/>
  <c r="P417" i="1"/>
  <c r="P418" i="1"/>
  <c r="P419" i="1"/>
  <c r="P420" i="1"/>
  <c r="P421" i="1"/>
  <c r="P359" i="1"/>
  <c r="P323" i="1"/>
  <c r="P324" i="1"/>
  <c r="P325" i="1"/>
  <c r="P326" i="1"/>
  <c r="P329" i="1"/>
  <c r="P330" i="1"/>
  <c r="P331" i="1"/>
  <c r="P332" i="1"/>
  <c r="P333" i="1"/>
  <c r="P334" i="1"/>
  <c r="P335" i="1"/>
  <c r="P336" i="1"/>
  <c r="P337" i="1"/>
  <c r="P338" i="1"/>
  <c r="P339" i="1"/>
  <c r="P340" i="1"/>
  <c r="P344" i="1"/>
  <c r="P345" i="1"/>
  <c r="P346" i="1"/>
  <c r="P347" i="1"/>
  <c r="P348" i="1"/>
  <c r="P349" i="1"/>
  <c r="P350" i="1"/>
  <c r="P351" i="1"/>
  <c r="P352" i="1"/>
  <c r="P353" i="1"/>
  <c r="P354" i="1"/>
  <c r="P357" i="1"/>
  <c r="P322" i="1"/>
  <c r="P300" i="1"/>
  <c r="P301" i="1"/>
  <c r="P302" i="1"/>
  <c r="P303" i="1"/>
  <c r="P304" i="1"/>
  <c r="P305" i="1"/>
  <c r="P306" i="1"/>
  <c r="P307" i="1"/>
  <c r="P308" i="1"/>
  <c r="P310" i="1"/>
  <c r="P311" i="1"/>
  <c r="P312" i="1"/>
  <c r="P313" i="1"/>
  <c r="P314" i="1"/>
  <c r="P315" i="1"/>
  <c r="P316" i="1"/>
  <c r="P317" i="1"/>
  <c r="P318" i="1"/>
  <c r="P319" i="1"/>
  <c r="P320" i="1"/>
  <c r="P299" i="1"/>
  <c r="P293" i="1"/>
  <c r="P294" i="1"/>
  <c r="P295" i="1"/>
  <c r="P296" i="1"/>
  <c r="P297" i="1"/>
  <c r="P292" i="1"/>
  <c r="P269" i="1"/>
  <c r="P270" i="1"/>
  <c r="P271" i="1"/>
  <c r="P272" i="1"/>
  <c r="P276" i="1"/>
  <c r="P277" i="1"/>
  <c r="P278" i="1"/>
  <c r="P279" i="1"/>
  <c r="P280" i="1"/>
  <c r="P281" i="1"/>
  <c r="P282" i="1"/>
  <c r="P283" i="1"/>
  <c r="P284" i="1"/>
  <c r="P287" i="1"/>
  <c r="P288" i="1"/>
  <c r="P289" i="1"/>
  <c r="Q289" i="1" s="1"/>
  <c r="P290" i="1"/>
  <c r="P268" i="1"/>
  <c r="N291" i="1"/>
  <c r="P254" i="1"/>
  <c r="P255" i="1"/>
  <c r="P256" i="1"/>
  <c r="P257" i="1"/>
  <c r="P258" i="1"/>
  <c r="P259" i="1"/>
  <c r="P260" i="1"/>
  <c r="P261" i="1"/>
  <c r="P262" i="1"/>
  <c r="P263" i="1"/>
  <c r="P264" i="1"/>
  <c r="P265" i="1"/>
  <c r="P253" i="1"/>
  <c r="N266" i="1"/>
  <c r="P194" i="1"/>
  <c r="P195" i="1"/>
  <c r="P196" i="1"/>
  <c r="P197" i="1"/>
  <c r="P198" i="1"/>
  <c r="P199" i="1"/>
  <c r="P200" i="1"/>
  <c r="P201" i="1"/>
  <c r="P202" i="1"/>
  <c r="Q202" i="1" s="1"/>
  <c r="P203" i="1"/>
  <c r="Q203" i="1" s="1"/>
  <c r="P205" i="1"/>
  <c r="P206" i="1"/>
  <c r="P207" i="1"/>
  <c r="P208" i="1"/>
  <c r="P209" i="1"/>
  <c r="P216" i="1"/>
  <c r="P217" i="1"/>
  <c r="P218" i="1"/>
  <c r="P219" i="1"/>
  <c r="P220" i="1"/>
  <c r="P221" i="1"/>
  <c r="P222" i="1"/>
  <c r="P223" i="1"/>
  <c r="P224" i="1"/>
  <c r="P225" i="1"/>
  <c r="P226" i="1"/>
  <c r="P227" i="1"/>
  <c r="P228" i="1"/>
  <c r="P229" i="1"/>
  <c r="P230" i="1"/>
  <c r="P231" i="1"/>
  <c r="P232" i="1"/>
  <c r="P233" i="1"/>
  <c r="P234" i="1"/>
  <c r="P235" i="1"/>
  <c r="P236" i="1"/>
  <c r="P237" i="1"/>
  <c r="P238" i="1"/>
  <c r="P239" i="1"/>
  <c r="P240" i="1"/>
  <c r="P241" i="1"/>
  <c r="P242" i="1"/>
  <c r="P243" i="1"/>
  <c r="P244" i="1"/>
  <c r="P245" i="1"/>
  <c r="P246" i="1"/>
  <c r="P247" i="1"/>
  <c r="P248" i="1"/>
  <c r="P249" i="1"/>
  <c r="P250" i="1"/>
  <c r="P251" i="1"/>
  <c r="P193" i="1"/>
  <c r="P168" i="1"/>
  <c r="P170" i="1"/>
  <c r="P171" i="1"/>
  <c r="P172" i="1"/>
  <c r="P174" i="1"/>
  <c r="P183" i="1"/>
  <c r="P185" i="1"/>
  <c r="P167" i="1"/>
  <c r="P164" i="1"/>
  <c r="P165" i="1"/>
  <c r="P157" i="1"/>
  <c r="P158" i="1"/>
  <c r="Q158" i="1" s="1"/>
  <c r="P123" i="1"/>
  <c r="Q123" i="1" s="1"/>
  <c r="P132" i="1"/>
  <c r="P136" i="1"/>
  <c r="Q136" i="1" s="1"/>
  <c r="P140" i="1"/>
  <c r="Q140" i="1" s="1"/>
  <c r="P141" i="1"/>
  <c r="P142" i="1"/>
  <c r="P143" i="1"/>
  <c r="P144" i="1"/>
  <c r="P145" i="1"/>
  <c r="Q145" i="1" s="1"/>
  <c r="P108" i="1"/>
  <c r="P109" i="1"/>
  <c r="P110" i="1"/>
  <c r="P111" i="1"/>
  <c r="P81" i="1"/>
  <c r="P82" i="1"/>
  <c r="P83" i="1"/>
  <c r="P84" i="1"/>
  <c r="P85" i="1"/>
  <c r="P86" i="1"/>
  <c r="P87" i="1"/>
  <c r="P88" i="1"/>
  <c r="P89" i="1"/>
  <c r="P90" i="1"/>
  <c r="P91" i="1"/>
  <c r="P92" i="1"/>
  <c r="P93" i="1"/>
  <c r="P94" i="1"/>
  <c r="P95" i="1"/>
  <c r="P96" i="1"/>
  <c r="P80"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L14" i="1"/>
  <c r="L19" i="1"/>
  <c r="K19" i="1"/>
  <c r="L27" i="1"/>
  <c r="K27" i="1"/>
  <c r="L548" i="1"/>
  <c r="L539" i="1"/>
  <c r="L422" i="1"/>
  <c r="L358" i="1"/>
  <c r="L321" i="1"/>
  <c r="L298" i="1"/>
  <c r="L291" i="1"/>
  <c r="L266" i="1"/>
  <c r="L252" i="1"/>
  <c r="L192" i="1"/>
  <c r="L187" i="1"/>
  <c r="L166" i="1"/>
  <c r="L160" i="1"/>
  <c r="L149" i="1"/>
  <c r="L121" i="1"/>
  <c r="L103" i="1"/>
  <c r="L79" i="1"/>
  <c r="L15" i="1" l="1"/>
  <c r="L161" i="1"/>
  <c r="N298" i="1"/>
  <c r="N321" i="1"/>
  <c r="N358" i="1"/>
  <c r="N422" i="1"/>
  <c r="N79" i="1"/>
  <c r="N103" i="1"/>
  <c r="N166" i="1"/>
  <c r="N187" i="1"/>
  <c r="N192" i="1"/>
  <c r="N252" i="1"/>
  <c r="O79" i="1"/>
  <c r="P79" i="1" s="1"/>
  <c r="O14" i="1"/>
  <c r="O15" i="1" s="1"/>
  <c r="N121" i="1"/>
  <c r="N160" i="1"/>
  <c r="L267" i="1"/>
  <c r="L549" i="1"/>
  <c r="Q132" i="1"/>
  <c r="Q277" i="1"/>
  <c r="S277" i="1"/>
  <c r="T277" i="1" s="1"/>
  <c r="N549" i="1"/>
  <c r="L423" i="1"/>
  <c r="P548" i="1"/>
  <c r="O103" i="1"/>
  <c r="P103" i="1" s="1"/>
  <c r="O121" i="1"/>
  <c r="P121" i="1" s="1"/>
  <c r="O149" i="1"/>
  <c r="O160" i="1"/>
  <c r="O166" i="1"/>
  <c r="P166" i="1" s="1"/>
  <c r="O192" i="1"/>
  <c r="O252" i="1"/>
  <c r="P252" i="1" s="1"/>
  <c r="O266" i="1"/>
  <c r="O298" i="1"/>
  <c r="P298" i="1" s="1"/>
  <c r="O358" i="1"/>
  <c r="P358" i="1" s="1"/>
  <c r="O422" i="1"/>
  <c r="O187" i="1"/>
  <c r="P187" i="1" s="1"/>
  <c r="O291" i="1"/>
  <c r="P291" i="1" s="1"/>
  <c r="P321" i="1"/>
  <c r="O539" i="1"/>
  <c r="P539" i="1" s="1"/>
  <c r="N14" i="1"/>
  <c r="N15" i="1" s="1"/>
  <c r="P149" i="1" l="1"/>
  <c r="N267" i="1"/>
  <c r="N161" i="1"/>
  <c r="N423" i="1"/>
  <c r="O549" i="1"/>
  <c r="P549" i="1" s="1"/>
  <c r="L550" i="1"/>
  <c r="P422" i="1"/>
  <c r="O423" i="1"/>
  <c r="P423" i="1" s="1"/>
  <c r="P266" i="1"/>
  <c r="O267" i="1"/>
  <c r="P267" i="1" s="1"/>
  <c r="P160" i="1"/>
  <c r="O161" i="1"/>
  <c r="P161" i="1" s="1"/>
  <c r="N550" i="1" l="1"/>
  <c r="O550" i="1"/>
  <c r="P13" i="1"/>
  <c r="Q13" i="1" s="1"/>
  <c r="P11" i="1"/>
  <c r="P10" i="1"/>
  <c r="P9" i="1"/>
  <c r="P8" i="1"/>
  <c r="P5" i="1"/>
  <c r="P4" i="1"/>
  <c r="P550" i="1" l="1"/>
  <c r="Q550" i="1" s="1"/>
  <c r="K358" i="1"/>
  <c r="M358" i="1" s="1"/>
  <c r="S352" i="1" l="1"/>
  <c r="S195" i="1"/>
  <c r="S194" i="1"/>
  <c r="S193" i="1"/>
  <c r="Q47" i="1"/>
  <c r="S44" i="1"/>
  <c r="S43" i="1"/>
  <c r="K539" i="1"/>
  <c r="K422" i="1"/>
  <c r="M422" i="1" s="1"/>
  <c r="K321" i="1"/>
  <c r="M321" i="1" s="1"/>
  <c r="K298" i="1"/>
  <c r="M298" i="1" s="1"/>
  <c r="K291" i="1"/>
  <c r="M291" i="1" s="1"/>
  <c r="K266" i="1"/>
  <c r="M266" i="1" s="1"/>
  <c r="K252" i="1"/>
  <c r="M252" i="1" s="1"/>
  <c r="K192" i="1"/>
  <c r="M192" i="1" s="1"/>
  <c r="K187" i="1"/>
  <c r="M187" i="1" s="1"/>
  <c r="K166" i="1"/>
  <c r="M166" i="1" s="1"/>
  <c r="K160" i="1"/>
  <c r="M160" i="1" s="1"/>
  <c r="K149" i="1"/>
  <c r="M149" i="1" s="1"/>
  <c r="K121" i="1"/>
  <c r="M121" i="1" s="1"/>
  <c r="K103" i="1"/>
  <c r="M103" i="1" s="1"/>
  <c r="K79" i="1"/>
  <c r="M79" i="1" s="1"/>
  <c r="K14" i="1"/>
  <c r="M14" i="1" s="1"/>
  <c r="M15" i="1" s="1"/>
  <c r="K549" i="1" l="1"/>
  <c r="M539" i="1"/>
  <c r="M549" i="1" s="1"/>
  <c r="Q192" i="1"/>
  <c r="Q149" i="1"/>
  <c r="Q187" i="1"/>
  <c r="Q166" i="1"/>
  <c r="S196" i="1"/>
  <c r="S174" i="1"/>
  <c r="S171" i="1"/>
  <c r="Q121" i="1"/>
  <c r="Q266" i="1"/>
  <c r="P14" i="1"/>
  <c r="Q14" i="1" s="1"/>
  <c r="Q298" i="1"/>
  <c r="Q160" i="1"/>
  <c r="M267" i="1"/>
  <c r="K15" i="1"/>
  <c r="K161" i="1"/>
  <c r="M161" i="1" s="1"/>
  <c r="K267" i="1"/>
  <c r="K423" i="1"/>
  <c r="M423" i="1" s="1"/>
  <c r="Q161" i="1" l="1"/>
  <c r="Q549" i="1"/>
  <c r="Q423" i="1"/>
  <c r="Q267" i="1"/>
  <c r="P15" i="1"/>
  <c r="K550" i="1"/>
  <c r="M550" i="1" s="1"/>
  <c r="Q15" i="1" l="1"/>
  <c r="Q345" i="1" l="1"/>
  <c r="Q407" i="1"/>
  <c r="Q455" i="1"/>
  <c r="Q315" i="1"/>
  <c r="Q86" i="1"/>
  <c r="Q233" i="1"/>
  <c r="Q172" i="1"/>
  <c r="Q537" i="1"/>
  <c r="Q525" i="1"/>
  <c r="Q415" i="1"/>
  <c r="Q403" i="1"/>
  <c r="Q391" i="1"/>
  <c r="Q379" i="1"/>
  <c r="Q353" i="1"/>
  <c r="Q326" i="1"/>
  <c r="Q89" i="1"/>
  <c r="Q505" i="1"/>
  <c r="Q317" i="1"/>
  <c r="Q394" i="1"/>
  <c r="Q175" i="1"/>
  <c r="Q526" i="1"/>
  <c r="Q466" i="1"/>
  <c r="Q404" i="1"/>
  <c r="Q476" i="1"/>
  <c r="Q378" i="1"/>
  <c r="Q325" i="1"/>
  <c r="Q170" i="1"/>
  <c r="Q67" i="1"/>
  <c r="Q535" i="1"/>
  <c r="Q475" i="1"/>
  <c r="Q401" i="1"/>
  <c r="Q377" i="1"/>
  <c r="Q324" i="1"/>
  <c r="Q169" i="1"/>
  <c r="Q350" i="1"/>
  <c r="Q242" i="1"/>
  <c r="Q230" i="1"/>
  <c r="Q94" i="1"/>
  <c r="Q445" i="1"/>
  <c r="Q456" i="1"/>
  <c r="Q527" i="1"/>
  <c r="Q491" i="1"/>
  <c r="Q443" i="1"/>
  <c r="Q393" i="1"/>
  <c r="Q288" i="1"/>
  <c r="Q174" i="1"/>
  <c r="Q502" i="1"/>
  <c r="Q340" i="1"/>
  <c r="Q440" i="1"/>
  <c r="Q402" i="1"/>
  <c r="Q338" i="1"/>
  <c r="Q231" i="1"/>
  <c r="Q109" i="1"/>
  <c r="Q486" i="1"/>
  <c r="Q462" i="1"/>
  <c r="Q438" i="1"/>
  <c r="Q412" i="1"/>
  <c r="Q388" i="1"/>
  <c r="Q376" i="1"/>
  <c r="Q349" i="1"/>
  <c r="Q296" i="1"/>
  <c r="Q229" i="1"/>
  <c r="Q93" i="1"/>
  <c r="Q81" i="1"/>
  <c r="Q53" i="1"/>
  <c r="Q143" i="1"/>
  <c r="Q414" i="1"/>
  <c r="Q387" i="1"/>
  <c r="Q348" i="1"/>
  <c r="Q295" i="1"/>
  <c r="Q240" i="1"/>
  <c r="Q236" i="1"/>
  <c r="Q468" i="1"/>
  <c r="Q381" i="1"/>
  <c r="Q433" i="1"/>
  <c r="Q383" i="1"/>
  <c r="Q88" i="1"/>
  <c r="Q417" i="1"/>
  <c r="Q380" i="1"/>
  <c r="Q300" i="1"/>
  <c r="Q220" i="1"/>
  <c r="Q110" i="1"/>
  <c r="Q532" i="1"/>
  <c r="Q508" i="1"/>
  <c r="Q496" i="1"/>
  <c r="Q472" i="1"/>
  <c r="Q436" i="1"/>
  <c r="Q398" i="1"/>
  <c r="Q386" i="1"/>
  <c r="Q374" i="1"/>
  <c r="Q320" i="1"/>
  <c r="Q183" i="1"/>
  <c r="Q347" i="1"/>
  <c r="Q307" i="1"/>
  <c r="Q294" i="1"/>
  <c r="Q531" i="1"/>
  <c r="Q507" i="1"/>
  <c r="Q459" i="1"/>
  <c r="Q435" i="1"/>
  <c r="Q397" i="1"/>
  <c r="Q385" i="1"/>
  <c r="Q333" i="1"/>
  <c r="Q305" i="1"/>
  <c r="Q49" i="1"/>
  <c r="Q371" i="1"/>
  <c r="Q224" i="1"/>
  <c r="Q528" i="1"/>
  <c r="Q406" i="1"/>
  <c r="Q382" i="1"/>
  <c r="Q234" i="1"/>
  <c r="Q331" i="1"/>
  <c r="Q516" i="1"/>
  <c r="Q357" i="1"/>
  <c r="Q71" i="1"/>
  <c r="Q503" i="1"/>
  <c r="Q405" i="1"/>
  <c r="Q329" i="1"/>
  <c r="Q354" i="1"/>
  <c r="Q232" i="1"/>
  <c r="Q68" i="1"/>
  <c r="Q411" i="1"/>
  <c r="Q375" i="1"/>
  <c r="Q346" i="1"/>
  <c r="Q306" i="1"/>
  <c r="Q293" i="1"/>
  <c r="Q238" i="1"/>
  <c r="Q50" i="1"/>
  <c r="Q530" i="1"/>
  <c r="Q384" i="1"/>
  <c r="Q360" i="1"/>
  <c r="Q332" i="1"/>
  <c r="Q318" i="1"/>
  <c r="Q7" i="1"/>
  <c r="Q193" i="1"/>
  <c r="Q66" i="1"/>
  <c r="Q45" i="1"/>
  <c r="Q241" i="1"/>
  <c r="Q64" i="1"/>
  <c r="Q222" i="1"/>
  <c r="Q226" i="1"/>
  <c r="Q69" i="1"/>
  <c r="Q58" i="1"/>
  <c r="Q34" i="1"/>
  <c r="Q163" i="1"/>
  <c r="Q372" i="1"/>
  <c r="Q91" i="1"/>
  <c r="Q389" i="1"/>
  <c r="Q373" i="1"/>
  <c r="Q96" i="1"/>
  <c r="Q92" i="1"/>
  <c r="Q227" i="1"/>
  <c r="Q217" i="1"/>
  <c r="Q61" i="1"/>
  <c r="Q85" i="1"/>
  <c r="Q59" i="1"/>
  <c r="Q82" i="1"/>
  <c r="Q219" i="1"/>
  <c r="Q216" i="1"/>
  <c r="Q55" i="1"/>
  <c r="Q52" i="1"/>
  <c r="Q434" i="1"/>
  <c r="Q396" i="1"/>
  <c r="Q281" i="1"/>
  <c r="Q269" i="1"/>
  <c r="Q263" i="1"/>
  <c r="Q259" i="1"/>
  <c r="Q255" i="1"/>
  <c r="Q250" i="1"/>
  <c r="Q246" i="1"/>
  <c r="Q62" i="1"/>
  <c r="Q54" i="1"/>
  <c r="Q506" i="1"/>
  <c r="Q450" i="1"/>
  <c r="Q416" i="1"/>
  <c r="Q408" i="1"/>
  <c r="Q529" i="1"/>
  <c r="Q509" i="1"/>
  <c r="Q497" i="1"/>
  <c r="Q485" i="1"/>
  <c r="Q473" i="1"/>
  <c r="Q461" i="1"/>
  <c r="Q457" i="1"/>
  <c r="Q437" i="1"/>
  <c r="Q429" i="1"/>
  <c r="Q425" i="1"/>
  <c r="Q419" i="1"/>
  <c r="Q395" i="1"/>
  <c r="Q282" i="1"/>
  <c r="Q278" i="1"/>
  <c r="Q270" i="1"/>
  <c r="Q264" i="1"/>
  <c r="Q260" i="1"/>
  <c r="Q256" i="1"/>
  <c r="Q251" i="1"/>
  <c r="Q247" i="1"/>
  <c r="Q243" i="1"/>
  <c r="Q490" i="1"/>
  <c r="Q478" i="1"/>
  <c r="Q470" i="1"/>
  <c r="Q458" i="1"/>
  <c r="Q454" i="1"/>
  <c r="Q442" i="1"/>
  <c r="Q512" i="1"/>
  <c r="Q504" i="1"/>
  <c r="Q488" i="1"/>
  <c r="Q484" i="1"/>
  <c r="Q480" i="1"/>
  <c r="Q464" i="1"/>
  <c r="Q444" i="1"/>
  <c r="Q432" i="1"/>
  <c r="Q418" i="1"/>
  <c r="Q410" i="1"/>
  <c r="Q283" i="1"/>
  <c r="Q279" i="1"/>
  <c r="Q271" i="1"/>
  <c r="Q265" i="1"/>
  <c r="Q261" i="1"/>
  <c r="Q257" i="1"/>
  <c r="Q248" i="1"/>
  <c r="Q244" i="1"/>
  <c r="Q235" i="1"/>
  <c r="Q515" i="1"/>
  <c r="Q511" i="1"/>
  <c r="Q467" i="1"/>
  <c r="Q451" i="1"/>
  <c r="Q447" i="1"/>
  <c r="Q439" i="1"/>
  <c r="Q413" i="1"/>
  <c r="Q409" i="1"/>
  <c r="Q284" i="1"/>
  <c r="Q280" i="1"/>
  <c r="Q276" i="1"/>
  <c r="Q272" i="1"/>
  <c r="Q262" i="1"/>
  <c r="Q258" i="1"/>
  <c r="Q254" i="1"/>
  <c r="Q249" i="1"/>
  <c r="Q245" i="1"/>
  <c r="Q221" i="1"/>
  <c r="Q225" i="1"/>
  <c r="Q209" i="1"/>
  <c r="Q208" i="1"/>
  <c r="Q205" i="1"/>
  <c r="Q201" i="1"/>
  <c r="Q196" i="1"/>
  <c r="Q195" i="1"/>
  <c r="Q191" i="1"/>
  <c r="Q87" i="1"/>
  <c r="Q46" i="1"/>
  <c r="Q171" i="1"/>
  <c r="Q60" i="1"/>
  <c r="Q56" i="1"/>
  <c r="Q65" i="1"/>
  <c r="Q57" i="1"/>
  <c r="Q39" i="1"/>
  <c r="Q36" i="1"/>
  <c r="Q33" i="1"/>
  <c r="Q30" i="1"/>
  <c r="Q11" i="1"/>
  <c r="Q10" i="1"/>
  <c r="Q8" i="1"/>
  <c r="Q471" i="1" l="1"/>
  <c r="Q351" i="1"/>
  <c r="Q460" i="1"/>
  <c r="Q308" i="1"/>
  <c r="Q463" i="1"/>
  <c r="Q79" i="1"/>
  <c r="Q499" i="1"/>
  <c r="Q51" i="1"/>
  <c r="Q291" i="1"/>
  <c r="Q420" i="1"/>
  <c r="Q493" i="1"/>
  <c r="Q400" i="1"/>
  <c r="Q314" i="1"/>
  <c r="Q513" i="1"/>
  <c r="Q483" i="1"/>
  <c r="Q297" i="1"/>
  <c r="Q48" i="1"/>
  <c r="Q164" i="1"/>
  <c r="Q426" i="1"/>
  <c r="Q469" i="1"/>
  <c r="Q334" i="1"/>
  <c r="Q335" i="1"/>
  <c r="Q223" i="1"/>
  <c r="Q312" i="1"/>
  <c r="Q474" i="1"/>
  <c r="Q311" i="1"/>
  <c r="Q362" i="1"/>
  <c r="Q301" i="1"/>
  <c r="Q290" i="1"/>
  <c r="Q399" i="1"/>
  <c r="Q316" i="1"/>
  <c r="Q536" i="1"/>
  <c r="Q323" i="1"/>
  <c r="Q498" i="1"/>
  <c r="Q337" i="1"/>
  <c r="Q453" i="1"/>
  <c r="Q482" i="1"/>
  <c r="Q252" i="1"/>
  <c r="Q392" i="1"/>
  <c r="Q533" i="1"/>
  <c r="Q449" i="1"/>
  <c r="Q492" i="1"/>
  <c r="Q44" i="1"/>
  <c r="Q336" i="1"/>
  <c r="Q510" i="1"/>
  <c r="Q465" i="1"/>
  <c r="Q514" i="1"/>
  <c r="Q494" i="1"/>
  <c r="Q319" i="1"/>
  <c r="Q228" i="1"/>
  <c r="Q430" i="1"/>
  <c r="Q481" i="1"/>
  <c r="Q43" i="1"/>
  <c r="Q352" i="1"/>
  <c r="Q479" i="1"/>
  <c r="Q364" i="1"/>
  <c r="Q534" i="1"/>
  <c r="Q313" i="1"/>
  <c r="Q477" i="1"/>
  <c r="Q489" i="1"/>
  <c r="Q361" i="1"/>
  <c r="Q168" i="1"/>
  <c r="Q103" i="1"/>
  <c r="Q358" i="1"/>
  <c r="Q448" i="1"/>
  <c r="Q427" i="1"/>
  <c r="Q339" i="1"/>
  <c r="Q501" i="1"/>
  <c r="Q302" i="1"/>
  <c r="Q239" i="1"/>
  <c r="Q90" i="1"/>
  <c r="Q330" i="1"/>
  <c r="Q310" i="1"/>
  <c r="Q495" i="1"/>
  <c r="Q303" i="1"/>
  <c r="Q446" i="1"/>
  <c r="Q304" i="1"/>
  <c r="Q321" i="1"/>
  <c r="Q237" i="1"/>
  <c r="Q421" i="1"/>
  <c r="Q363" i="1"/>
  <c r="Q441" i="1"/>
  <c r="Q344" i="1"/>
  <c r="Q487" i="1"/>
  <c r="T43" i="1"/>
  <c r="Q538" i="1"/>
  <c r="Q431" i="1"/>
  <c r="Q428" i="1"/>
  <c r="T196" i="1"/>
  <c r="T44" i="1"/>
  <c r="T194" i="1"/>
  <c r="T195" i="1"/>
  <c r="T352" i="1"/>
  <c r="Q268" i="1"/>
  <c r="Q322" i="1"/>
  <c r="Q162" i="1"/>
  <c r="Q253" i="1"/>
  <c r="Q299" i="1"/>
  <c r="Q157" i="1"/>
  <c r="Q424" i="1"/>
  <c r="Q359" i="1"/>
  <c r="Q167" i="1"/>
  <c r="Q188" i="1"/>
  <c r="Q292" i="1"/>
  <c r="Q80" i="1"/>
  <c r="Q83" i="1"/>
  <c r="Q190" i="1"/>
  <c r="Q199" i="1"/>
  <c r="Q32" i="1"/>
  <c r="Q200" i="1"/>
  <c r="Q165" i="1"/>
  <c r="Q197" i="1"/>
  <c r="Q70" i="1"/>
  <c r="Q142" i="1"/>
  <c r="Q186" i="1"/>
  <c r="Q31" i="1"/>
  <c r="Q189" i="1"/>
  <c r="Q207" i="1"/>
  <c r="Q38" i="1"/>
  <c r="Q63" i="1"/>
  <c r="Q185" i="1"/>
  <c r="Q40" i="1"/>
  <c r="Q194" i="1"/>
  <c r="Q198" i="1"/>
  <c r="Q206" i="1"/>
  <c r="Q95" i="1"/>
  <c r="Q84" i="1"/>
  <c r="Q42" i="1"/>
  <c r="Q9" i="1"/>
  <c r="Q35" i="1"/>
  <c r="Q218" i="1"/>
  <c r="Q370" i="1"/>
  <c r="Q37" i="1"/>
  <c r="Q108" i="1"/>
  <c r="Q141" i="1"/>
  <c r="Q41" i="1"/>
  <c r="Q111" i="1"/>
  <c r="Q144" i="1"/>
  <c r="T171" i="1" l="1"/>
  <c r="T174" i="1"/>
  <c r="T193" i="1"/>
  <c r="Q539" i="1"/>
  <c r="Q422" i="1"/>
  <c r="H529" i="1" l="1"/>
  <c r="I529" i="1" s="1"/>
  <c r="S529" i="1" l="1"/>
  <c r="T529" i="1" s="1"/>
  <c r="J529" i="1"/>
  <c r="H4" i="1"/>
  <c r="I4" i="1" l="1"/>
  <c r="H5" i="1"/>
  <c r="I5" i="1" s="1"/>
  <c r="J5" i="1" s="1"/>
  <c r="H7" i="1"/>
  <c r="H16" i="1"/>
  <c r="H17" i="1"/>
  <c r="H18" i="1"/>
  <c r="H21" i="1"/>
  <c r="H22" i="1"/>
  <c r="H23" i="1"/>
  <c r="H24" i="1"/>
  <c r="H25" i="1"/>
  <c r="H26" i="1"/>
  <c r="H29" i="1"/>
  <c r="H30" i="1"/>
  <c r="I30" i="1" s="1"/>
  <c r="H31" i="1"/>
  <c r="I31" i="1" s="1"/>
  <c r="H32" i="1"/>
  <c r="I32" i="1" s="1"/>
  <c r="H33" i="1"/>
  <c r="I33" i="1" s="1"/>
  <c r="H34" i="1"/>
  <c r="I34" i="1" s="1"/>
  <c r="H35" i="1"/>
  <c r="I35" i="1" s="1"/>
  <c r="H36" i="1"/>
  <c r="I36" i="1" s="1"/>
  <c r="H37" i="1"/>
  <c r="I37" i="1" s="1"/>
  <c r="H38" i="1"/>
  <c r="I38" i="1" s="1"/>
  <c r="H39" i="1"/>
  <c r="I39" i="1" s="1"/>
  <c r="H40" i="1"/>
  <c r="I40" i="1" s="1"/>
  <c r="H41" i="1"/>
  <c r="I41" i="1" s="1"/>
  <c r="H42" i="1"/>
  <c r="I42" i="1" s="1"/>
  <c r="H43" i="1"/>
  <c r="H44" i="1"/>
  <c r="H45" i="1"/>
  <c r="I45" i="1" s="1"/>
  <c r="H46" i="1"/>
  <c r="I46" i="1" s="1"/>
  <c r="H47" i="1"/>
  <c r="I47" i="1" s="1"/>
  <c r="H48" i="1"/>
  <c r="I48" i="1" s="1"/>
  <c r="H49" i="1"/>
  <c r="H50" i="1"/>
  <c r="H51" i="1"/>
  <c r="H52" i="1"/>
  <c r="I52" i="1" s="1"/>
  <c r="H53" i="1"/>
  <c r="I53" i="1" s="1"/>
  <c r="H54" i="1"/>
  <c r="I54" i="1" s="1"/>
  <c r="H55" i="1"/>
  <c r="I55" i="1" s="1"/>
  <c r="H56" i="1"/>
  <c r="I56" i="1" s="1"/>
  <c r="H57" i="1"/>
  <c r="I57" i="1" s="1"/>
  <c r="H58" i="1"/>
  <c r="I58" i="1" s="1"/>
  <c r="H59" i="1"/>
  <c r="I59" i="1" s="1"/>
  <c r="H60" i="1"/>
  <c r="I60" i="1" s="1"/>
  <c r="H61" i="1"/>
  <c r="I61" i="1" s="1"/>
  <c r="H62" i="1"/>
  <c r="I62" i="1" s="1"/>
  <c r="H63" i="1"/>
  <c r="I63" i="1" s="1"/>
  <c r="H64" i="1"/>
  <c r="I64" i="1" s="1"/>
  <c r="H65" i="1"/>
  <c r="I65" i="1" s="1"/>
  <c r="J65" i="1" s="1"/>
  <c r="H66" i="1"/>
  <c r="I66" i="1" s="1"/>
  <c r="J66" i="1" s="1"/>
  <c r="H67" i="1"/>
  <c r="I67" i="1" s="1"/>
  <c r="J67" i="1" s="1"/>
  <c r="H68" i="1"/>
  <c r="I68" i="1" s="1"/>
  <c r="J68" i="1" s="1"/>
  <c r="H69" i="1"/>
  <c r="I69" i="1" s="1"/>
  <c r="J69" i="1" s="1"/>
  <c r="H70" i="1"/>
  <c r="I70" i="1" s="1"/>
  <c r="J70" i="1" s="1"/>
  <c r="H71" i="1"/>
  <c r="I71" i="1" s="1"/>
  <c r="J71" i="1" s="1"/>
  <c r="H72" i="1"/>
  <c r="I72" i="1" s="1"/>
  <c r="J72" i="1" s="1"/>
  <c r="H73" i="1"/>
  <c r="H74" i="1"/>
  <c r="I74" i="1" s="1"/>
  <c r="J74" i="1" s="1"/>
  <c r="H75" i="1"/>
  <c r="H76" i="1"/>
  <c r="H77" i="1"/>
  <c r="H78" i="1"/>
  <c r="H80" i="1"/>
  <c r="H81" i="1"/>
  <c r="I81" i="1" s="1"/>
  <c r="H82" i="1"/>
  <c r="I82" i="1" s="1"/>
  <c r="H83" i="1"/>
  <c r="I83" i="1" s="1"/>
  <c r="H84" i="1"/>
  <c r="I84" i="1" s="1"/>
  <c r="H85" i="1"/>
  <c r="I85" i="1" s="1"/>
  <c r="H86" i="1"/>
  <c r="I86" i="1" s="1"/>
  <c r="H87" i="1"/>
  <c r="I87" i="1" s="1"/>
  <c r="H88" i="1"/>
  <c r="I88" i="1" s="1"/>
  <c r="H89" i="1"/>
  <c r="I89" i="1" s="1"/>
  <c r="H90" i="1"/>
  <c r="I90" i="1" s="1"/>
  <c r="H91" i="1"/>
  <c r="I91" i="1" s="1"/>
  <c r="H92" i="1"/>
  <c r="I92" i="1" s="1"/>
  <c r="H93" i="1"/>
  <c r="I93" i="1" s="1"/>
  <c r="H94" i="1"/>
  <c r="I94" i="1" s="1"/>
  <c r="H95" i="1"/>
  <c r="I95" i="1" s="1"/>
  <c r="H96" i="1"/>
  <c r="I96" i="1" s="1"/>
  <c r="H97" i="1"/>
  <c r="I97" i="1" s="1"/>
  <c r="J97" i="1" s="1"/>
  <c r="H98" i="1"/>
  <c r="I98" i="1" s="1"/>
  <c r="J98" i="1" s="1"/>
  <c r="H99" i="1"/>
  <c r="I99" i="1" s="1"/>
  <c r="J99" i="1" s="1"/>
  <c r="H100" i="1"/>
  <c r="I100" i="1" s="1"/>
  <c r="J100" i="1" s="1"/>
  <c r="H101" i="1"/>
  <c r="I101" i="1" s="1"/>
  <c r="J101" i="1" s="1"/>
  <c r="H102" i="1"/>
  <c r="I102" i="1" s="1"/>
  <c r="J102" i="1" s="1"/>
  <c r="H104" i="1"/>
  <c r="H106" i="1"/>
  <c r="I106" i="1" s="1"/>
  <c r="J106" i="1" s="1"/>
  <c r="H107" i="1"/>
  <c r="I107" i="1" s="1"/>
  <c r="J107" i="1" s="1"/>
  <c r="H108" i="1"/>
  <c r="I108" i="1" s="1"/>
  <c r="H109" i="1"/>
  <c r="I109" i="1" s="1"/>
  <c r="H110" i="1"/>
  <c r="I110" i="1" s="1"/>
  <c r="H111" i="1"/>
  <c r="I111" i="1" s="1"/>
  <c r="H112" i="1"/>
  <c r="I112" i="1" s="1"/>
  <c r="J112" i="1" s="1"/>
  <c r="H113" i="1"/>
  <c r="I113" i="1" s="1"/>
  <c r="J113" i="1" s="1"/>
  <c r="H114" i="1"/>
  <c r="I114" i="1" s="1"/>
  <c r="J114" i="1" s="1"/>
  <c r="H115" i="1"/>
  <c r="I115" i="1" s="1"/>
  <c r="J115" i="1" s="1"/>
  <c r="H116" i="1"/>
  <c r="I116" i="1" s="1"/>
  <c r="J116" i="1" s="1"/>
  <c r="H117" i="1"/>
  <c r="I117" i="1" s="1"/>
  <c r="J117" i="1" s="1"/>
  <c r="H118" i="1"/>
  <c r="I118" i="1" s="1"/>
  <c r="J118" i="1" s="1"/>
  <c r="H119" i="1"/>
  <c r="I119" i="1" s="1"/>
  <c r="J119" i="1" s="1"/>
  <c r="H120" i="1"/>
  <c r="I120" i="1" s="1"/>
  <c r="J120" i="1" s="1"/>
  <c r="H122" i="1"/>
  <c r="H124" i="1"/>
  <c r="I124" i="1" s="1"/>
  <c r="J124" i="1" s="1"/>
  <c r="H125" i="1"/>
  <c r="I125" i="1" s="1"/>
  <c r="J125" i="1" s="1"/>
  <c r="H126" i="1"/>
  <c r="I126" i="1" s="1"/>
  <c r="J126" i="1" s="1"/>
  <c r="H127" i="1"/>
  <c r="I127" i="1" s="1"/>
  <c r="J127" i="1" s="1"/>
  <c r="H128" i="1"/>
  <c r="I128" i="1" s="1"/>
  <c r="J128" i="1" s="1"/>
  <c r="H129" i="1"/>
  <c r="I129" i="1" s="1"/>
  <c r="J129" i="1" s="1"/>
  <c r="H130" i="1"/>
  <c r="I130" i="1" s="1"/>
  <c r="J130" i="1" s="1"/>
  <c r="H131" i="1"/>
  <c r="I131" i="1" s="1"/>
  <c r="J131" i="1" s="1"/>
  <c r="H132" i="1"/>
  <c r="I132" i="1" s="1"/>
  <c r="H133" i="1"/>
  <c r="I133" i="1" s="1"/>
  <c r="J133" i="1" s="1"/>
  <c r="H134" i="1"/>
  <c r="I134" i="1" s="1"/>
  <c r="J134" i="1" s="1"/>
  <c r="H135" i="1"/>
  <c r="I135" i="1" s="1"/>
  <c r="J135" i="1" s="1"/>
  <c r="H136" i="1"/>
  <c r="I136" i="1" s="1"/>
  <c r="H137" i="1"/>
  <c r="H138" i="1"/>
  <c r="H139" i="1"/>
  <c r="H140" i="1"/>
  <c r="H141" i="1"/>
  <c r="I141" i="1" s="1"/>
  <c r="H142" i="1"/>
  <c r="I142" i="1" s="1"/>
  <c r="H143" i="1"/>
  <c r="I143" i="1" s="1"/>
  <c r="H144" i="1"/>
  <c r="I144" i="1" s="1"/>
  <c r="H145" i="1"/>
  <c r="H146" i="1"/>
  <c r="H147" i="1"/>
  <c r="H148" i="1"/>
  <c r="H150" i="1"/>
  <c r="H153" i="1"/>
  <c r="H155" i="1"/>
  <c r="I155" i="1" s="1"/>
  <c r="J155" i="1" s="1"/>
  <c r="H156" i="1"/>
  <c r="I156" i="1" s="1"/>
  <c r="J156" i="1" s="1"/>
  <c r="H157" i="1"/>
  <c r="I157" i="1" s="1"/>
  <c r="H158" i="1"/>
  <c r="H159" i="1"/>
  <c r="I159" i="1" s="1"/>
  <c r="J159" i="1" s="1"/>
  <c r="H162" i="1"/>
  <c r="H163" i="1"/>
  <c r="I163" i="1" s="1"/>
  <c r="H165" i="1"/>
  <c r="I165" i="1" s="1"/>
  <c r="H167" i="1"/>
  <c r="H169" i="1"/>
  <c r="I169" i="1" s="1"/>
  <c r="H170" i="1"/>
  <c r="I170" i="1" s="1"/>
  <c r="H171" i="1"/>
  <c r="H172" i="1"/>
  <c r="H173" i="1"/>
  <c r="H174" i="1"/>
  <c r="H175" i="1"/>
  <c r="H176" i="1"/>
  <c r="H177" i="1"/>
  <c r="H178" i="1"/>
  <c r="H179" i="1"/>
  <c r="H180" i="1"/>
  <c r="H181" i="1"/>
  <c r="H182" i="1"/>
  <c r="H183" i="1"/>
  <c r="I183" i="1" s="1"/>
  <c r="H184" i="1"/>
  <c r="I184" i="1" s="1"/>
  <c r="H185" i="1"/>
  <c r="I185" i="1" s="1"/>
  <c r="H186" i="1"/>
  <c r="I186" i="1" s="1"/>
  <c r="H188" i="1"/>
  <c r="H190" i="1"/>
  <c r="I190" i="1" s="1"/>
  <c r="H191" i="1"/>
  <c r="I191" i="1" s="1"/>
  <c r="H193" i="1"/>
  <c r="H194" i="1"/>
  <c r="H195" i="1"/>
  <c r="H196" i="1"/>
  <c r="H197" i="1"/>
  <c r="H198" i="1"/>
  <c r="H199" i="1"/>
  <c r="H200" i="1"/>
  <c r="H201" i="1"/>
  <c r="I201" i="1" s="1"/>
  <c r="H202" i="1"/>
  <c r="I202" i="1" s="1"/>
  <c r="J202" i="1" s="1"/>
  <c r="H203" i="1"/>
  <c r="I203" i="1" s="1"/>
  <c r="J203" i="1" s="1"/>
  <c r="H204" i="1"/>
  <c r="I204" i="1" s="1"/>
  <c r="J204" i="1" s="1"/>
  <c r="H205" i="1"/>
  <c r="H206" i="1"/>
  <c r="H207" i="1"/>
  <c r="H208" i="1"/>
  <c r="H209" i="1"/>
  <c r="I209" i="1" s="1"/>
  <c r="H210" i="1"/>
  <c r="I210" i="1" s="1"/>
  <c r="J210" i="1" s="1"/>
  <c r="H211" i="1"/>
  <c r="I211" i="1" s="1"/>
  <c r="J211" i="1" s="1"/>
  <c r="H212" i="1"/>
  <c r="I212" i="1" s="1"/>
  <c r="J212" i="1" s="1"/>
  <c r="H213" i="1"/>
  <c r="H214" i="1"/>
  <c r="I214" i="1" s="1"/>
  <c r="J214" i="1" s="1"/>
  <c r="H215" i="1"/>
  <c r="I215" i="1" s="1"/>
  <c r="J215" i="1" s="1"/>
  <c r="H216" i="1"/>
  <c r="H217" i="1"/>
  <c r="I217" i="1" s="1"/>
  <c r="H218" i="1"/>
  <c r="I218" i="1" s="1"/>
  <c r="H219" i="1"/>
  <c r="I219" i="1" s="1"/>
  <c r="H220" i="1"/>
  <c r="I220" i="1" s="1"/>
  <c r="H221" i="1"/>
  <c r="I221" i="1" s="1"/>
  <c r="H222" i="1"/>
  <c r="I222" i="1" s="1"/>
  <c r="H223" i="1"/>
  <c r="I223" i="1" s="1"/>
  <c r="H224" i="1"/>
  <c r="I224" i="1" s="1"/>
  <c r="H225" i="1"/>
  <c r="I225" i="1" s="1"/>
  <c r="H226" i="1"/>
  <c r="I226" i="1" s="1"/>
  <c r="H227" i="1"/>
  <c r="I227" i="1" s="1"/>
  <c r="H228" i="1"/>
  <c r="I228" i="1" s="1"/>
  <c r="H229" i="1"/>
  <c r="I229" i="1" s="1"/>
  <c r="H230" i="1"/>
  <c r="I230" i="1" s="1"/>
  <c r="H231" i="1"/>
  <c r="I231" i="1" s="1"/>
  <c r="H232" i="1"/>
  <c r="I232" i="1" s="1"/>
  <c r="H233" i="1"/>
  <c r="I233" i="1" s="1"/>
  <c r="H234" i="1"/>
  <c r="I234" i="1" s="1"/>
  <c r="H235" i="1"/>
  <c r="I235" i="1" s="1"/>
  <c r="H236" i="1"/>
  <c r="I236" i="1" s="1"/>
  <c r="H237" i="1"/>
  <c r="I237" i="1" s="1"/>
  <c r="H238" i="1"/>
  <c r="I238" i="1" s="1"/>
  <c r="H239" i="1"/>
  <c r="I239" i="1" s="1"/>
  <c r="H240" i="1"/>
  <c r="I240" i="1" s="1"/>
  <c r="H241" i="1"/>
  <c r="I241" i="1" s="1"/>
  <c r="H242" i="1"/>
  <c r="I242" i="1" s="1"/>
  <c r="H243" i="1"/>
  <c r="I243" i="1" s="1"/>
  <c r="H244" i="1"/>
  <c r="I244" i="1" s="1"/>
  <c r="H245" i="1"/>
  <c r="I245" i="1" s="1"/>
  <c r="H246" i="1"/>
  <c r="I246" i="1" s="1"/>
  <c r="H247" i="1"/>
  <c r="I247" i="1" s="1"/>
  <c r="H248" i="1"/>
  <c r="I248" i="1" s="1"/>
  <c r="H249" i="1"/>
  <c r="I249" i="1" s="1"/>
  <c r="H250" i="1"/>
  <c r="I250" i="1" s="1"/>
  <c r="H251" i="1"/>
  <c r="I251" i="1" s="1"/>
  <c r="H253" i="1"/>
  <c r="H255" i="1"/>
  <c r="I255" i="1" s="1"/>
  <c r="H256" i="1"/>
  <c r="I256" i="1" s="1"/>
  <c r="H257" i="1"/>
  <c r="I257" i="1" s="1"/>
  <c r="H258" i="1"/>
  <c r="I258" i="1" s="1"/>
  <c r="H259" i="1"/>
  <c r="I259" i="1" s="1"/>
  <c r="H260" i="1"/>
  <c r="I260" i="1" s="1"/>
  <c r="H261" i="1"/>
  <c r="I261" i="1" s="1"/>
  <c r="H262" i="1"/>
  <c r="I262" i="1" s="1"/>
  <c r="H263" i="1"/>
  <c r="I263" i="1" s="1"/>
  <c r="H264" i="1"/>
  <c r="I264" i="1" s="1"/>
  <c r="H265" i="1"/>
  <c r="I265" i="1" s="1"/>
  <c r="H268" i="1"/>
  <c r="H269" i="1"/>
  <c r="I269" i="1" s="1"/>
  <c r="H271" i="1"/>
  <c r="I271" i="1" s="1"/>
  <c r="H272" i="1"/>
  <c r="I272" i="1" s="1"/>
  <c r="H273" i="1"/>
  <c r="H274" i="1"/>
  <c r="H275" i="1"/>
  <c r="H276" i="1"/>
  <c r="I276" i="1" s="1"/>
  <c r="H277" i="1"/>
  <c r="H278" i="1"/>
  <c r="I278" i="1" s="1"/>
  <c r="H279" i="1"/>
  <c r="I279" i="1" s="1"/>
  <c r="H280" i="1"/>
  <c r="I280" i="1" s="1"/>
  <c r="H281" i="1"/>
  <c r="I281" i="1" s="1"/>
  <c r="H282" i="1"/>
  <c r="I282" i="1" s="1"/>
  <c r="H283" i="1"/>
  <c r="I283" i="1" s="1"/>
  <c r="H284" i="1"/>
  <c r="I284" i="1" s="1"/>
  <c r="H285" i="1"/>
  <c r="H286" i="1"/>
  <c r="H287" i="1"/>
  <c r="I287" i="1" s="1"/>
  <c r="H288" i="1"/>
  <c r="I288" i="1" s="1"/>
  <c r="H289" i="1"/>
  <c r="I289" i="1" s="1"/>
  <c r="H290" i="1"/>
  <c r="I290" i="1" s="1"/>
  <c r="H292" i="1"/>
  <c r="H294" i="1"/>
  <c r="I294" i="1" s="1"/>
  <c r="H295" i="1"/>
  <c r="I295" i="1" s="1"/>
  <c r="H296" i="1"/>
  <c r="I296" i="1" s="1"/>
  <c r="H297" i="1"/>
  <c r="I297" i="1" s="1"/>
  <c r="H299" i="1"/>
  <c r="H301" i="1"/>
  <c r="I301" i="1" s="1"/>
  <c r="H302" i="1"/>
  <c r="I302" i="1" s="1"/>
  <c r="H303" i="1"/>
  <c r="I303" i="1" s="1"/>
  <c r="H304" i="1"/>
  <c r="I304" i="1" s="1"/>
  <c r="H305" i="1"/>
  <c r="I305" i="1" s="1"/>
  <c r="H306" i="1"/>
  <c r="I306" i="1" s="1"/>
  <c r="H307" i="1"/>
  <c r="I307" i="1" s="1"/>
  <c r="H308" i="1"/>
  <c r="I308" i="1" s="1"/>
  <c r="H309" i="1"/>
  <c r="H310" i="1"/>
  <c r="I310" i="1" s="1"/>
  <c r="H311" i="1"/>
  <c r="I311" i="1" s="1"/>
  <c r="H312" i="1"/>
  <c r="I312" i="1" s="1"/>
  <c r="H313" i="1"/>
  <c r="I313" i="1" s="1"/>
  <c r="H314" i="1"/>
  <c r="I314" i="1" s="1"/>
  <c r="H315" i="1"/>
  <c r="I315" i="1" s="1"/>
  <c r="H316" i="1"/>
  <c r="I316" i="1" s="1"/>
  <c r="H317" i="1"/>
  <c r="I317" i="1" s="1"/>
  <c r="H318" i="1"/>
  <c r="I318" i="1" s="1"/>
  <c r="H319" i="1"/>
  <c r="I319" i="1" s="1"/>
  <c r="H320" i="1"/>
  <c r="I320" i="1" s="1"/>
  <c r="H322" i="1"/>
  <c r="H324" i="1"/>
  <c r="I324" i="1" s="1"/>
  <c r="H325" i="1"/>
  <c r="I325" i="1" s="1"/>
  <c r="H326" i="1"/>
  <c r="I326" i="1" s="1"/>
  <c r="H327" i="1"/>
  <c r="H328" i="1"/>
  <c r="H329" i="1"/>
  <c r="I329" i="1" s="1"/>
  <c r="H330" i="1"/>
  <c r="I330" i="1" s="1"/>
  <c r="H331" i="1"/>
  <c r="I331" i="1" s="1"/>
  <c r="H332" i="1"/>
  <c r="I332" i="1" s="1"/>
  <c r="H333" i="1"/>
  <c r="I333" i="1" s="1"/>
  <c r="H334" i="1"/>
  <c r="I334" i="1" s="1"/>
  <c r="H335" i="1"/>
  <c r="I335" i="1" s="1"/>
  <c r="H336" i="1"/>
  <c r="I336" i="1" s="1"/>
  <c r="H337" i="1"/>
  <c r="I337" i="1" s="1"/>
  <c r="H338" i="1"/>
  <c r="I338" i="1" s="1"/>
  <c r="H339" i="1"/>
  <c r="I339" i="1" s="1"/>
  <c r="H340" i="1"/>
  <c r="I340" i="1" s="1"/>
  <c r="H341" i="1"/>
  <c r="H342" i="1"/>
  <c r="H343" i="1"/>
  <c r="H344" i="1"/>
  <c r="I344" i="1" s="1"/>
  <c r="H345" i="1"/>
  <c r="I345" i="1" s="1"/>
  <c r="H346" i="1"/>
  <c r="I346" i="1" s="1"/>
  <c r="H347" i="1"/>
  <c r="I347" i="1" s="1"/>
  <c r="H348" i="1"/>
  <c r="I348" i="1" s="1"/>
  <c r="H349" i="1"/>
  <c r="I349" i="1" s="1"/>
  <c r="H350" i="1"/>
  <c r="I350" i="1" s="1"/>
  <c r="H351" i="1"/>
  <c r="I351" i="1" s="1"/>
  <c r="H352" i="1"/>
  <c r="H353" i="1"/>
  <c r="I353" i="1" s="1"/>
  <c r="H354" i="1"/>
  <c r="I354" i="1" s="1"/>
  <c r="H355" i="1"/>
  <c r="H356" i="1"/>
  <c r="H357" i="1"/>
  <c r="I357" i="1" s="1"/>
  <c r="H359" i="1"/>
  <c r="H361" i="1"/>
  <c r="I361" i="1" s="1"/>
  <c r="H362" i="1"/>
  <c r="I362" i="1" s="1"/>
  <c r="H363" i="1"/>
  <c r="I363" i="1" s="1"/>
  <c r="H364" i="1"/>
  <c r="I364" i="1" s="1"/>
  <c r="H365" i="1"/>
  <c r="I365" i="1" s="1"/>
  <c r="H366" i="1"/>
  <c r="I366" i="1" s="1"/>
  <c r="H367" i="1"/>
  <c r="I367" i="1" s="1"/>
  <c r="H368" i="1"/>
  <c r="I368" i="1" s="1"/>
  <c r="J368" i="1" s="1"/>
  <c r="H369" i="1"/>
  <c r="I369" i="1" s="1"/>
  <c r="H370" i="1"/>
  <c r="I370" i="1" s="1"/>
  <c r="H371" i="1"/>
  <c r="I371" i="1" s="1"/>
  <c r="H372" i="1"/>
  <c r="I372" i="1" s="1"/>
  <c r="H373" i="1"/>
  <c r="I373" i="1" s="1"/>
  <c r="H374" i="1"/>
  <c r="I374" i="1" s="1"/>
  <c r="H375" i="1"/>
  <c r="I375" i="1" s="1"/>
  <c r="H376" i="1"/>
  <c r="I376" i="1" s="1"/>
  <c r="H377" i="1"/>
  <c r="I377" i="1" s="1"/>
  <c r="H378" i="1"/>
  <c r="I378" i="1" s="1"/>
  <c r="H379" i="1"/>
  <c r="I379" i="1" s="1"/>
  <c r="H380" i="1"/>
  <c r="I380" i="1" s="1"/>
  <c r="H381" i="1"/>
  <c r="I381" i="1" s="1"/>
  <c r="H382" i="1"/>
  <c r="I382" i="1" s="1"/>
  <c r="H383" i="1"/>
  <c r="I383" i="1" s="1"/>
  <c r="H384" i="1"/>
  <c r="I384" i="1" s="1"/>
  <c r="H385" i="1"/>
  <c r="I385" i="1" s="1"/>
  <c r="H386" i="1"/>
  <c r="I386" i="1" s="1"/>
  <c r="H387" i="1"/>
  <c r="I387" i="1" s="1"/>
  <c r="H388" i="1"/>
  <c r="I388" i="1" s="1"/>
  <c r="H389" i="1"/>
  <c r="I389" i="1" s="1"/>
  <c r="H390" i="1"/>
  <c r="I390" i="1" s="1"/>
  <c r="H391" i="1"/>
  <c r="I391" i="1" s="1"/>
  <c r="H392" i="1"/>
  <c r="I392" i="1" s="1"/>
  <c r="H393" i="1"/>
  <c r="I393" i="1" s="1"/>
  <c r="H394" i="1"/>
  <c r="I394" i="1" s="1"/>
  <c r="H395" i="1"/>
  <c r="I395" i="1" s="1"/>
  <c r="H396" i="1"/>
  <c r="I396" i="1" s="1"/>
  <c r="H397" i="1"/>
  <c r="I397" i="1" s="1"/>
  <c r="H398" i="1"/>
  <c r="I398" i="1" s="1"/>
  <c r="H399" i="1"/>
  <c r="I399" i="1" s="1"/>
  <c r="H400" i="1"/>
  <c r="I400" i="1" s="1"/>
  <c r="H401" i="1"/>
  <c r="I401" i="1" s="1"/>
  <c r="H402" i="1"/>
  <c r="I402" i="1" s="1"/>
  <c r="H403" i="1"/>
  <c r="I403" i="1" s="1"/>
  <c r="H404" i="1"/>
  <c r="I404" i="1" s="1"/>
  <c r="H405" i="1"/>
  <c r="I405" i="1" s="1"/>
  <c r="H406" i="1"/>
  <c r="I406" i="1" s="1"/>
  <c r="H407" i="1"/>
  <c r="I407" i="1" s="1"/>
  <c r="H408" i="1"/>
  <c r="I408" i="1" s="1"/>
  <c r="H409" i="1"/>
  <c r="I409" i="1" s="1"/>
  <c r="H410" i="1"/>
  <c r="I410" i="1" s="1"/>
  <c r="H411" i="1"/>
  <c r="I411" i="1" s="1"/>
  <c r="H412" i="1"/>
  <c r="I412" i="1" s="1"/>
  <c r="H413" i="1"/>
  <c r="I413" i="1" s="1"/>
  <c r="H414" i="1"/>
  <c r="I414" i="1" s="1"/>
  <c r="H415" i="1"/>
  <c r="I415" i="1" s="1"/>
  <c r="H416" i="1"/>
  <c r="I416" i="1" s="1"/>
  <c r="H417" i="1"/>
  <c r="I417" i="1" s="1"/>
  <c r="H418" i="1"/>
  <c r="I418" i="1" s="1"/>
  <c r="H419" i="1"/>
  <c r="I419" i="1" s="1"/>
  <c r="H420" i="1"/>
  <c r="I420" i="1" s="1"/>
  <c r="H421" i="1"/>
  <c r="I421" i="1" s="1"/>
  <c r="H424" i="1"/>
  <c r="H425" i="1"/>
  <c r="I425" i="1" s="1"/>
  <c r="H427" i="1"/>
  <c r="I427" i="1" s="1"/>
  <c r="H428" i="1"/>
  <c r="I428" i="1" s="1"/>
  <c r="H429" i="1"/>
  <c r="I429" i="1" s="1"/>
  <c r="H430" i="1"/>
  <c r="I430" i="1" s="1"/>
  <c r="H431" i="1"/>
  <c r="I431" i="1" s="1"/>
  <c r="H432" i="1"/>
  <c r="I432" i="1" s="1"/>
  <c r="H433" i="1"/>
  <c r="I433" i="1" s="1"/>
  <c r="H434" i="1"/>
  <c r="I434" i="1" s="1"/>
  <c r="H435" i="1"/>
  <c r="I435" i="1" s="1"/>
  <c r="H436" i="1"/>
  <c r="I436" i="1" s="1"/>
  <c r="H437" i="1"/>
  <c r="I437" i="1" s="1"/>
  <c r="H438" i="1"/>
  <c r="I438" i="1" s="1"/>
  <c r="H439" i="1"/>
  <c r="I439" i="1" s="1"/>
  <c r="H440" i="1"/>
  <c r="I440" i="1" s="1"/>
  <c r="H441" i="1"/>
  <c r="I441" i="1" s="1"/>
  <c r="H442" i="1"/>
  <c r="I442" i="1" s="1"/>
  <c r="H443" i="1"/>
  <c r="I443" i="1" s="1"/>
  <c r="H444" i="1"/>
  <c r="I444" i="1" s="1"/>
  <c r="H445" i="1"/>
  <c r="I445" i="1" s="1"/>
  <c r="H446" i="1"/>
  <c r="I446" i="1" s="1"/>
  <c r="H447" i="1"/>
  <c r="I447" i="1" s="1"/>
  <c r="H448" i="1"/>
  <c r="I448" i="1" s="1"/>
  <c r="H449" i="1"/>
  <c r="I449" i="1" s="1"/>
  <c r="H450" i="1"/>
  <c r="I450" i="1" s="1"/>
  <c r="H451" i="1"/>
  <c r="I451" i="1" s="1"/>
  <c r="H452" i="1"/>
  <c r="I452" i="1" s="1"/>
  <c r="H453" i="1"/>
  <c r="I453" i="1" s="1"/>
  <c r="H454" i="1"/>
  <c r="I454" i="1" s="1"/>
  <c r="H455" i="1"/>
  <c r="I455" i="1" s="1"/>
  <c r="H456" i="1"/>
  <c r="I456" i="1" s="1"/>
  <c r="H457" i="1"/>
  <c r="I457" i="1" s="1"/>
  <c r="H458" i="1"/>
  <c r="I458" i="1" s="1"/>
  <c r="H459" i="1"/>
  <c r="I459" i="1" s="1"/>
  <c r="H460" i="1"/>
  <c r="I460" i="1" s="1"/>
  <c r="H461" i="1"/>
  <c r="I461" i="1" s="1"/>
  <c r="H462" i="1"/>
  <c r="I462" i="1" s="1"/>
  <c r="H463" i="1"/>
  <c r="I463" i="1" s="1"/>
  <c r="H464" i="1"/>
  <c r="I464" i="1" s="1"/>
  <c r="H465" i="1"/>
  <c r="I465" i="1" s="1"/>
  <c r="H466" i="1"/>
  <c r="I466" i="1" s="1"/>
  <c r="H467" i="1"/>
  <c r="I467" i="1" s="1"/>
  <c r="H468" i="1"/>
  <c r="I468" i="1" s="1"/>
  <c r="H469" i="1"/>
  <c r="I469" i="1" s="1"/>
  <c r="H470" i="1"/>
  <c r="I470" i="1" s="1"/>
  <c r="H471" i="1"/>
  <c r="I471" i="1" s="1"/>
  <c r="H472" i="1"/>
  <c r="I472" i="1" s="1"/>
  <c r="H473" i="1"/>
  <c r="I473" i="1" s="1"/>
  <c r="H474" i="1"/>
  <c r="I474" i="1" s="1"/>
  <c r="H475" i="1"/>
  <c r="I475" i="1" s="1"/>
  <c r="H476" i="1"/>
  <c r="I476" i="1" s="1"/>
  <c r="H477" i="1"/>
  <c r="I477" i="1" s="1"/>
  <c r="H478" i="1"/>
  <c r="I478" i="1" s="1"/>
  <c r="H479" i="1"/>
  <c r="I479" i="1" s="1"/>
  <c r="H480" i="1"/>
  <c r="I480" i="1" s="1"/>
  <c r="H481" i="1"/>
  <c r="I481" i="1" s="1"/>
  <c r="H482" i="1"/>
  <c r="I482" i="1" s="1"/>
  <c r="H483" i="1"/>
  <c r="I483" i="1" s="1"/>
  <c r="H484" i="1"/>
  <c r="I484" i="1" s="1"/>
  <c r="H485" i="1"/>
  <c r="I485" i="1" s="1"/>
  <c r="H486" i="1"/>
  <c r="I486" i="1" s="1"/>
  <c r="H487" i="1"/>
  <c r="I487" i="1" s="1"/>
  <c r="H488" i="1"/>
  <c r="I488" i="1" s="1"/>
  <c r="H489" i="1"/>
  <c r="I489" i="1" s="1"/>
  <c r="H490" i="1"/>
  <c r="I490" i="1" s="1"/>
  <c r="H491" i="1"/>
  <c r="I491" i="1" s="1"/>
  <c r="H492" i="1"/>
  <c r="I492" i="1" s="1"/>
  <c r="H493" i="1"/>
  <c r="I493" i="1" s="1"/>
  <c r="H494" i="1"/>
  <c r="I494" i="1" s="1"/>
  <c r="H495" i="1"/>
  <c r="I495" i="1" s="1"/>
  <c r="H496" i="1"/>
  <c r="I496" i="1" s="1"/>
  <c r="H497" i="1"/>
  <c r="I497" i="1" s="1"/>
  <c r="H498" i="1"/>
  <c r="I498" i="1" s="1"/>
  <c r="H499" i="1"/>
  <c r="I499" i="1" s="1"/>
  <c r="H500" i="1"/>
  <c r="I500" i="1" s="1"/>
  <c r="H501" i="1"/>
  <c r="I501" i="1" s="1"/>
  <c r="H502" i="1"/>
  <c r="I502" i="1" s="1"/>
  <c r="H503" i="1"/>
  <c r="I503" i="1" s="1"/>
  <c r="H504" i="1"/>
  <c r="I504" i="1" s="1"/>
  <c r="H505" i="1"/>
  <c r="I505" i="1" s="1"/>
  <c r="H506" i="1"/>
  <c r="I506" i="1" s="1"/>
  <c r="H507" i="1"/>
  <c r="I507" i="1" s="1"/>
  <c r="H508" i="1"/>
  <c r="I508" i="1" s="1"/>
  <c r="H509" i="1"/>
  <c r="I509" i="1" s="1"/>
  <c r="H510" i="1"/>
  <c r="I510" i="1" s="1"/>
  <c r="H511" i="1"/>
  <c r="I511" i="1" s="1"/>
  <c r="H512" i="1"/>
  <c r="I512" i="1" s="1"/>
  <c r="H513" i="1"/>
  <c r="I513" i="1" s="1"/>
  <c r="H514" i="1"/>
  <c r="I514" i="1" s="1"/>
  <c r="H515" i="1"/>
  <c r="I515" i="1" s="1"/>
  <c r="H516" i="1"/>
  <c r="I516" i="1" s="1"/>
  <c r="H517" i="1"/>
  <c r="I517" i="1" s="1"/>
  <c r="H518" i="1"/>
  <c r="I518" i="1" s="1"/>
  <c r="H519" i="1"/>
  <c r="I519" i="1" s="1"/>
  <c r="H520" i="1"/>
  <c r="I520" i="1" s="1"/>
  <c r="H521" i="1"/>
  <c r="I521" i="1" s="1"/>
  <c r="H522" i="1"/>
  <c r="I522" i="1" s="1"/>
  <c r="H523" i="1"/>
  <c r="I523" i="1" s="1"/>
  <c r="H524" i="1"/>
  <c r="I524" i="1" s="1"/>
  <c r="H525" i="1"/>
  <c r="I525" i="1" s="1"/>
  <c r="H526" i="1"/>
  <c r="I526" i="1" s="1"/>
  <c r="H527" i="1"/>
  <c r="I527" i="1" s="1"/>
  <c r="H528" i="1"/>
  <c r="I528" i="1" s="1"/>
  <c r="H530" i="1"/>
  <c r="I530" i="1" s="1"/>
  <c r="H531" i="1"/>
  <c r="H532" i="1"/>
  <c r="I532" i="1" s="1"/>
  <c r="H533" i="1"/>
  <c r="I533" i="1" s="1"/>
  <c r="H534" i="1"/>
  <c r="I534" i="1" s="1"/>
  <c r="H535" i="1"/>
  <c r="I535" i="1" s="1"/>
  <c r="H536" i="1"/>
  <c r="I536" i="1" s="1"/>
  <c r="H537" i="1"/>
  <c r="I537" i="1" s="1"/>
  <c r="H538" i="1"/>
  <c r="I538" i="1" s="1"/>
  <c r="H540" i="1"/>
  <c r="H542" i="1"/>
  <c r="H543" i="1"/>
  <c r="I543" i="1" s="1"/>
  <c r="J543" i="1" s="1"/>
  <c r="H544" i="1"/>
  <c r="I544" i="1" s="1"/>
  <c r="J544" i="1" s="1"/>
  <c r="H545" i="1"/>
  <c r="I545" i="1" s="1"/>
  <c r="J545" i="1" s="1"/>
  <c r="H546" i="1"/>
  <c r="I546" i="1" s="1"/>
  <c r="J546" i="1" s="1"/>
  <c r="H547" i="1"/>
  <c r="J4" i="1" l="1"/>
  <c r="I6" i="1"/>
  <c r="J6" i="1" s="1"/>
  <c r="J132" i="1"/>
  <c r="S132" i="1"/>
  <c r="T132" i="1" s="1"/>
  <c r="H541" i="1"/>
  <c r="J484" i="1"/>
  <c r="S484" i="1"/>
  <c r="T484" i="1" s="1"/>
  <c r="J483" i="1"/>
  <c r="S483" i="1"/>
  <c r="T483" i="1" s="1"/>
  <c r="S469" i="1"/>
  <c r="T469" i="1" s="1"/>
  <c r="J469" i="1"/>
  <c r="J468" i="1"/>
  <c r="S468" i="1"/>
  <c r="T468" i="1" s="1"/>
  <c r="J507" i="1"/>
  <c r="S507" i="1"/>
  <c r="T507" i="1" s="1"/>
  <c r="S465" i="1"/>
  <c r="T465" i="1" s="1"/>
  <c r="J465" i="1"/>
  <c r="S503" i="1"/>
  <c r="T503" i="1" s="1"/>
  <c r="J503" i="1"/>
  <c r="J439" i="1"/>
  <c r="S439" i="1"/>
  <c r="T439" i="1" s="1"/>
  <c r="S448" i="1"/>
  <c r="T448" i="1" s="1"/>
  <c r="J448" i="1"/>
  <c r="J466" i="1"/>
  <c r="S466" i="1"/>
  <c r="T466" i="1" s="1"/>
  <c r="S523" i="1"/>
  <c r="J523" i="1"/>
  <c r="S480" i="1"/>
  <c r="T480" i="1" s="1"/>
  <c r="J480" i="1"/>
  <c r="J446" i="1"/>
  <c r="S446" i="1"/>
  <c r="T446" i="1" s="1"/>
  <c r="J445" i="1"/>
  <c r="S445" i="1"/>
  <c r="T445" i="1" s="1"/>
  <c r="S524" i="1"/>
  <c r="J524" i="1"/>
  <c r="S461" i="1"/>
  <c r="T461" i="1" s="1"/>
  <c r="J461" i="1"/>
  <c r="J478" i="1"/>
  <c r="S478" i="1"/>
  <c r="T478" i="1" s="1"/>
  <c r="J520" i="1"/>
  <c r="S520" i="1"/>
  <c r="J519" i="1"/>
  <c r="S519" i="1"/>
  <c r="S498" i="1"/>
  <c r="T498" i="1" s="1"/>
  <c r="J498" i="1"/>
  <c r="J437" i="1"/>
  <c r="S437" i="1"/>
  <c r="T437" i="1" s="1"/>
  <c r="J429" i="1"/>
  <c r="S429" i="1"/>
  <c r="T429" i="1" s="1"/>
  <c r="S467" i="1"/>
  <c r="T467" i="1" s="1"/>
  <c r="J467" i="1"/>
  <c r="S482" i="1"/>
  <c r="T482" i="1" s="1"/>
  <c r="J482" i="1"/>
  <c r="S521" i="1"/>
  <c r="J521" i="1"/>
  <c r="J458" i="1"/>
  <c r="S458" i="1"/>
  <c r="T458" i="1" s="1"/>
  <c r="J476" i="1"/>
  <c r="S476" i="1"/>
  <c r="T476" i="1" s="1"/>
  <c r="J435" i="1"/>
  <c r="S435" i="1"/>
  <c r="T435" i="1" s="1"/>
  <c r="S530" i="1"/>
  <c r="T530" i="1" s="1"/>
  <c r="J530" i="1"/>
  <c r="J427" i="1"/>
  <c r="S427" i="1"/>
  <c r="T427" i="1" s="1"/>
  <c r="S502" i="1"/>
  <c r="T502" i="1" s="1"/>
  <c r="J502" i="1"/>
  <c r="J477" i="1"/>
  <c r="S477" i="1"/>
  <c r="T477" i="1" s="1"/>
  <c r="J456" i="1"/>
  <c r="S456" i="1"/>
  <c r="T456" i="1" s="1"/>
  <c r="J536" i="1"/>
  <c r="S536" i="1"/>
  <c r="T536" i="1" s="1"/>
  <c r="J535" i="1"/>
  <c r="S535" i="1"/>
  <c r="T535" i="1" s="1"/>
  <c r="J514" i="1"/>
  <c r="S514" i="1"/>
  <c r="T514" i="1" s="1"/>
  <c r="S494" i="1"/>
  <c r="T494" i="1" s="1"/>
  <c r="J494" i="1"/>
  <c r="S474" i="1"/>
  <c r="T474" i="1" s="1"/>
  <c r="J474" i="1"/>
  <c r="S454" i="1"/>
  <c r="T454" i="1" s="1"/>
  <c r="J454" i="1"/>
  <c r="J434" i="1"/>
  <c r="S434" i="1"/>
  <c r="T434" i="1" s="1"/>
  <c r="J449" i="1"/>
  <c r="S449" i="1"/>
  <c r="T449" i="1" s="1"/>
  <c r="J528" i="1"/>
  <c r="S528" i="1"/>
  <c r="T528" i="1" s="1"/>
  <c r="S428" i="1"/>
  <c r="T428" i="1" s="1"/>
  <c r="J428" i="1"/>
  <c r="J487" i="1"/>
  <c r="S487" i="1"/>
  <c r="T487" i="1" s="1"/>
  <c r="S526" i="1"/>
  <c r="T526" i="1" s="1"/>
  <c r="J526" i="1"/>
  <c r="S486" i="1"/>
  <c r="T486" i="1" s="1"/>
  <c r="J486" i="1"/>
  <c r="J525" i="1"/>
  <c r="S525" i="1"/>
  <c r="T525" i="1" s="1"/>
  <c r="J425" i="1"/>
  <c r="S425" i="1"/>
  <c r="T425" i="1" s="1"/>
  <c r="J464" i="1"/>
  <c r="S464" i="1"/>
  <c r="T464" i="1" s="1"/>
  <c r="S463" i="1"/>
  <c r="T463" i="1" s="1"/>
  <c r="J463" i="1"/>
  <c r="S441" i="1"/>
  <c r="T441" i="1" s="1"/>
  <c r="J441" i="1"/>
  <c r="S460" i="1"/>
  <c r="T460" i="1" s="1"/>
  <c r="J460" i="1"/>
  <c r="J518" i="1"/>
  <c r="S518" i="1"/>
  <c r="S457" i="1"/>
  <c r="T457" i="1" s="1"/>
  <c r="J457" i="1"/>
  <c r="J516" i="1"/>
  <c r="S516" i="1"/>
  <c r="T516" i="1" s="1"/>
  <c r="J475" i="1"/>
  <c r="S475" i="1"/>
  <c r="T475" i="1" s="1"/>
  <c r="S534" i="1"/>
  <c r="T534" i="1" s="1"/>
  <c r="J534" i="1"/>
  <c r="S513" i="1"/>
  <c r="T513" i="1" s="1"/>
  <c r="J513" i="1"/>
  <c r="J493" i="1"/>
  <c r="S493" i="1"/>
  <c r="T493" i="1" s="1"/>
  <c r="J473" i="1"/>
  <c r="S473" i="1"/>
  <c r="T473" i="1" s="1"/>
  <c r="S453" i="1"/>
  <c r="T453" i="1" s="1"/>
  <c r="J453" i="1"/>
  <c r="J433" i="1"/>
  <c r="S433" i="1"/>
  <c r="T433" i="1" s="1"/>
  <c r="J509" i="1"/>
  <c r="S509" i="1"/>
  <c r="T509" i="1" s="1"/>
  <c r="J508" i="1"/>
  <c r="S508" i="1"/>
  <c r="T508" i="1" s="1"/>
  <c r="J527" i="1"/>
  <c r="S527" i="1"/>
  <c r="T527" i="1" s="1"/>
  <c r="J447" i="1"/>
  <c r="S447" i="1"/>
  <c r="T447" i="1" s="1"/>
  <c r="J506" i="1"/>
  <c r="S506" i="1"/>
  <c r="T506" i="1" s="1"/>
  <c r="I424" i="1"/>
  <c r="H426" i="1"/>
  <c r="I426" i="1" s="1"/>
  <c r="J485" i="1"/>
  <c r="S485" i="1"/>
  <c r="T485" i="1" s="1"/>
  <c r="S504" i="1"/>
  <c r="T504" i="1" s="1"/>
  <c r="J504" i="1"/>
  <c r="J443" i="1"/>
  <c r="S443" i="1"/>
  <c r="T443" i="1" s="1"/>
  <c r="S462" i="1"/>
  <c r="T462" i="1" s="1"/>
  <c r="J462" i="1"/>
  <c r="J501" i="1"/>
  <c r="S501" i="1"/>
  <c r="T501" i="1" s="1"/>
  <c r="S440" i="1"/>
  <c r="T440" i="1" s="1"/>
  <c r="J440" i="1"/>
  <c r="J499" i="1"/>
  <c r="S499" i="1"/>
  <c r="T499" i="1" s="1"/>
  <c r="J459" i="1"/>
  <c r="S459" i="1"/>
  <c r="T459" i="1" s="1"/>
  <c r="J438" i="1"/>
  <c r="S438" i="1"/>
  <c r="T438" i="1" s="1"/>
  <c r="J517" i="1"/>
  <c r="S517" i="1"/>
  <c r="T517" i="1" s="1"/>
  <c r="J496" i="1"/>
  <c r="S496" i="1"/>
  <c r="T496" i="1" s="1"/>
  <c r="J495" i="1"/>
  <c r="S495" i="1"/>
  <c r="T495" i="1" s="1"/>
  <c r="J455" i="1"/>
  <c r="S455" i="1"/>
  <c r="T455" i="1" s="1"/>
  <c r="S533" i="1"/>
  <c r="T533" i="1" s="1"/>
  <c r="J533" i="1"/>
  <c r="S512" i="1"/>
  <c r="T512" i="1" s="1"/>
  <c r="J512" i="1"/>
  <c r="S492" i="1"/>
  <c r="T492" i="1" s="1"/>
  <c r="J492" i="1"/>
  <c r="S472" i="1"/>
  <c r="T472" i="1" s="1"/>
  <c r="J472" i="1"/>
  <c r="S452" i="1"/>
  <c r="J452" i="1"/>
  <c r="J432" i="1"/>
  <c r="S432" i="1"/>
  <c r="T432" i="1" s="1"/>
  <c r="J489" i="1"/>
  <c r="S489" i="1"/>
  <c r="T489" i="1" s="1"/>
  <c r="S488" i="1"/>
  <c r="T488" i="1" s="1"/>
  <c r="J488" i="1"/>
  <c r="S505" i="1"/>
  <c r="T505" i="1" s="1"/>
  <c r="J505" i="1"/>
  <c r="J444" i="1"/>
  <c r="S444" i="1"/>
  <c r="T444" i="1" s="1"/>
  <c r="J471" i="1"/>
  <c r="S471" i="1"/>
  <c r="T471" i="1" s="1"/>
  <c r="J451" i="1"/>
  <c r="S451" i="1"/>
  <c r="T451" i="1" s="1"/>
  <c r="S431" i="1"/>
  <c r="T431" i="1" s="1"/>
  <c r="J431" i="1"/>
  <c r="S522" i="1"/>
  <c r="J522" i="1"/>
  <c r="J442" i="1"/>
  <c r="S442" i="1"/>
  <c r="T442" i="1" s="1"/>
  <c r="J481" i="1"/>
  <c r="S481" i="1"/>
  <c r="T481" i="1" s="1"/>
  <c r="J500" i="1"/>
  <c r="S500" i="1"/>
  <c r="J479" i="1"/>
  <c r="S479" i="1"/>
  <c r="T479" i="1" s="1"/>
  <c r="J538" i="1"/>
  <c r="S538" i="1"/>
  <c r="T538" i="1" s="1"/>
  <c r="J497" i="1"/>
  <c r="S497" i="1"/>
  <c r="T497" i="1" s="1"/>
  <c r="J537" i="1"/>
  <c r="S537" i="1"/>
  <c r="T537" i="1" s="1"/>
  <c r="J436" i="1"/>
  <c r="S436" i="1"/>
  <c r="T436" i="1" s="1"/>
  <c r="S515" i="1"/>
  <c r="T515" i="1" s="1"/>
  <c r="J515" i="1"/>
  <c r="J532" i="1"/>
  <c r="S532" i="1"/>
  <c r="T532" i="1" s="1"/>
  <c r="S511" i="1"/>
  <c r="T511" i="1" s="1"/>
  <c r="J511" i="1"/>
  <c r="J491" i="1"/>
  <c r="S491" i="1"/>
  <c r="T491" i="1" s="1"/>
  <c r="S531" i="1"/>
  <c r="T531" i="1" s="1"/>
  <c r="J510" i="1"/>
  <c r="S510" i="1"/>
  <c r="T510" i="1" s="1"/>
  <c r="J490" i="1"/>
  <c r="S490" i="1"/>
  <c r="T490" i="1" s="1"/>
  <c r="S470" i="1"/>
  <c r="T470" i="1" s="1"/>
  <c r="J470" i="1"/>
  <c r="J450" i="1"/>
  <c r="S450" i="1"/>
  <c r="T450" i="1" s="1"/>
  <c r="J430" i="1"/>
  <c r="S430" i="1"/>
  <c r="T430" i="1" s="1"/>
  <c r="S385" i="1"/>
  <c r="T385" i="1" s="1"/>
  <c r="J385" i="1"/>
  <c r="J421" i="1"/>
  <c r="S421" i="1"/>
  <c r="T421" i="1" s="1"/>
  <c r="J401" i="1"/>
  <c r="S401" i="1"/>
  <c r="T401" i="1" s="1"/>
  <c r="J381" i="1"/>
  <c r="S381" i="1"/>
  <c r="T381" i="1" s="1"/>
  <c r="J361" i="1"/>
  <c r="S361" i="1"/>
  <c r="T361" i="1" s="1"/>
  <c r="S366" i="1"/>
  <c r="T366" i="1" s="1"/>
  <c r="J366" i="1"/>
  <c r="S396" i="1"/>
  <c r="T396" i="1" s="1"/>
  <c r="J396" i="1"/>
  <c r="S386" i="1"/>
  <c r="T386" i="1" s="1"/>
  <c r="J386" i="1"/>
  <c r="J419" i="1"/>
  <c r="S419" i="1"/>
  <c r="T419" i="1" s="1"/>
  <c r="S418" i="1"/>
  <c r="T418" i="1" s="1"/>
  <c r="J418" i="1"/>
  <c r="J375" i="1"/>
  <c r="S375" i="1"/>
  <c r="T375" i="1" s="1"/>
  <c r="S365" i="1"/>
  <c r="T365" i="1" s="1"/>
  <c r="J365" i="1"/>
  <c r="S403" i="1"/>
  <c r="T403" i="1" s="1"/>
  <c r="J403" i="1"/>
  <c r="J362" i="1"/>
  <c r="S362" i="1"/>
  <c r="T362" i="1" s="1"/>
  <c r="J380" i="1"/>
  <c r="S380" i="1"/>
  <c r="T380" i="1" s="1"/>
  <c r="J398" i="1"/>
  <c r="S398" i="1"/>
  <c r="T398" i="1" s="1"/>
  <c r="J415" i="1"/>
  <c r="S415" i="1"/>
  <c r="T415" i="1" s="1"/>
  <c r="J404" i="1"/>
  <c r="S404" i="1"/>
  <c r="T404" i="1" s="1"/>
  <c r="S363" i="1"/>
  <c r="T363" i="1" s="1"/>
  <c r="J363" i="1"/>
  <c r="J379" i="1"/>
  <c r="S379" i="1"/>
  <c r="T379" i="1" s="1"/>
  <c r="J397" i="1"/>
  <c r="S397" i="1"/>
  <c r="T397" i="1" s="1"/>
  <c r="S394" i="1"/>
  <c r="T394" i="1" s="1"/>
  <c r="J394" i="1"/>
  <c r="J387" i="1"/>
  <c r="S387" i="1"/>
  <c r="T387" i="1" s="1"/>
  <c r="J364" i="1"/>
  <c r="S364" i="1"/>
  <c r="T364" i="1" s="1"/>
  <c r="S400" i="1"/>
  <c r="T400" i="1" s="1"/>
  <c r="J400" i="1"/>
  <c r="J376" i="1"/>
  <c r="S376" i="1"/>
  <c r="T376" i="1" s="1"/>
  <c r="S395" i="1"/>
  <c r="T395" i="1" s="1"/>
  <c r="J395" i="1"/>
  <c r="S414" i="1"/>
  <c r="T414" i="1" s="1"/>
  <c r="J414" i="1"/>
  <c r="J413" i="1"/>
  <c r="S413" i="1"/>
  <c r="T413" i="1" s="1"/>
  <c r="J407" i="1"/>
  <c r="S407" i="1"/>
  <c r="T407" i="1" s="1"/>
  <c r="J382" i="1"/>
  <c r="S382" i="1"/>
  <c r="T382" i="1" s="1"/>
  <c r="S420" i="1"/>
  <c r="T420" i="1" s="1"/>
  <c r="J420" i="1"/>
  <c r="J417" i="1"/>
  <c r="S417" i="1"/>
  <c r="T417" i="1" s="1"/>
  <c r="S416" i="1"/>
  <c r="T416" i="1" s="1"/>
  <c r="J416" i="1"/>
  <c r="S372" i="1"/>
  <c r="T372" i="1" s="1"/>
  <c r="J372" i="1"/>
  <c r="S391" i="1"/>
  <c r="T391" i="1" s="1"/>
  <c r="J391" i="1"/>
  <c r="J371" i="1"/>
  <c r="S371" i="1"/>
  <c r="T371" i="1" s="1"/>
  <c r="J393" i="1"/>
  <c r="S393" i="1"/>
  <c r="T393" i="1" s="1"/>
  <c r="J410" i="1"/>
  <c r="S410" i="1"/>
  <c r="T410" i="1" s="1"/>
  <c r="S390" i="1"/>
  <c r="T390" i="1" s="1"/>
  <c r="J390" i="1"/>
  <c r="J370" i="1"/>
  <c r="S370" i="1"/>
  <c r="T370" i="1" s="1"/>
  <c r="J406" i="1"/>
  <c r="S406" i="1"/>
  <c r="T406" i="1" s="1"/>
  <c r="S402" i="1"/>
  <c r="T402" i="1" s="1"/>
  <c r="J402" i="1"/>
  <c r="I359" i="1"/>
  <c r="H360" i="1"/>
  <c r="I360" i="1" s="1"/>
  <c r="S399" i="1"/>
  <c r="T399" i="1" s="1"/>
  <c r="J399" i="1"/>
  <c r="J411" i="1"/>
  <c r="S411" i="1"/>
  <c r="T411" i="1" s="1"/>
  <c r="J409" i="1"/>
  <c r="S409" i="1"/>
  <c r="T409" i="1" s="1"/>
  <c r="J389" i="1"/>
  <c r="S389" i="1"/>
  <c r="T389" i="1" s="1"/>
  <c r="J369" i="1"/>
  <c r="S369" i="1"/>
  <c r="T369" i="1" s="1"/>
  <c r="S367" i="1"/>
  <c r="T367" i="1" s="1"/>
  <c r="J367" i="1"/>
  <c r="J405" i="1"/>
  <c r="S405" i="1"/>
  <c r="T405" i="1" s="1"/>
  <c r="J384" i="1"/>
  <c r="S384" i="1"/>
  <c r="T384" i="1" s="1"/>
  <c r="J383" i="1"/>
  <c r="S383" i="1"/>
  <c r="T383" i="1" s="1"/>
  <c r="J378" i="1"/>
  <c r="S378" i="1"/>
  <c r="T378" i="1" s="1"/>
  <c r="S377" i="1"/>
  <c r="T377" i="1" s="1"/>
  <c r="J377" i="1"/>
  <c r="J374" i="1"/>
  <c r="S374" i="1"/>
  <c r="T374" i="1" s="1"/>
  <c r="S373" i="1"/>
  <c r="T373" i="1" s="1"/>
  <c r="J373" i="1"/>
  <c r="J412" i="1"/>
  <c r="S412" i="1"/>
  <c r="T412" i="1" s="1"/>
  <c r="J392" i="1"/>
  <c r="S392" i="1"/>
  <c r="T392" i="1" s="1"/>
  <c r="J408" i="1"/>
  <c r="S408" i="1"/>
  <c r="T408" i="1" s="1"/>
  <c r="J388" i="1"/>
  <c r="S388" i="1"/>
  <c r="T388" i="1" s="1"/>
  <c r="S346" i="1"/>
  <c r="T346" i="1" s="1"/>
  <c r="J346" i="1"/>
  <c r="J324" i="1"/>
  <c r="S324" i="1"/>
  <c r="T324" i="1" s="1"/>
  <c r="J337" i="1"/>
  <c r="S337" i="1"/>
  <c r="T337" i="1" s="1"/>
  <c r="I322" i="1"/>
  <c r="S322" i="1" s="1"/>
  <c r="T322" i="1" s="1"/>
  <c r="H323" i="1"/>
  <c r="I323" i="1" s="1"/>
  <c r="J357" i="1"/>
  <c r="S357" i="1"/>
  <c r="T357" i="1" s="1"/>
  <c r="J334" i="1"/>
  <c r="S334" i="1"/>
  <c r="T334" i="1" s="1"/>
  <c r="J345" i="1"/>
  <c r="S345" i="1"/>
  <c r="T345" i="1" s="1"/>
  <c r="J333" i="1"/>
  <c r="S333" i="1"/>
  <c r="T333" i="1" s="1"/>
  <c r="J338" i="1"/>
  <c r="S338" i="1"/>
  <c r="T338" i="1" s="1"/>
  <c r="J344" i="1"/>
  <c r="S344" i="1"/>
  <c r="T344" i="1" s="1"/>
  <c r="S336" i="1"/>
  <c r="T336" i="1" s="1"/>
  <c r="J336" i="1"/>
  <c r="S351" i="1"/>
  <c r="T351" i="1" s="1"/>
  <c r="J351" i="1"/>
  <c r="J331" i="1"/>
  <c r="S331" i="1"/>
  <c r="T331" i="1" s="1"/>
  <c r="S339" i="1"/>
  <c r="T339" i="1" s="1"/>
  <c r="J339" i="1"/>
  <c r="J335" i="1"/>
  <c r="S335" i="1"/>
  <c r="T335" i="1" s="1"/>
  <c r="S354" i="1"/>
  <c r="T354" i="1" s="1"/>
  <c r="J354" i="1"/>
  <c r="J332" i="1"/>
  <c r="S332" i="1"/>
  <c r="T332" i="1" s="1"/>
  <c r="J350" i="1"/>
  <c r="S350" i="1"/>
  <c r="T350" i="1" s="1"/>
  <c r="J330" i="1"/>
  <c r="S330" i="1"/>
  <c r="T330" i="1" s="1"/>
  <c r="J349" i="1"/>
  <c r="S349" i="1"/>
  <c r="T349" i="1" s="1"/>
  <c r="J329" i="1"/>
  <c r="S329" i="1"/>
  <c r="T329" i="1" s="1"/>
  <c r="S326" i="1"/>
  <c r="T326" i="1" s="1"/>
  <c r="J326" i="1"/>
  <c r="J325" i="1"/>
  <c r="S325" i="1"/>
  <c r="T325" i="1" s="1"/>
  <c r="J348" i="1"/>
  <c r="S348" i="1"/>
  <c r="T348" i="1" s="1"/>
  <c r="J340" i="1"/>
  <c r="S340" i="1"/>
  <c r="T340" i="1" s="1"/>
  <c r="S353" i="1"/>
  <c r="T353" i="1" s="1"/>
  <c r="J353" i="1"/>
  <c r="J347" i="1"/>
  <c r="S347" i="1"/>
  <c r="T347" i="1" s="1"/>
  <c r="S315" i="1"/>
  <c r="T315" i="1" s="1"/>
  <c r="J315" i="1"/>
  <c r="J319" i="1"/>
  <c r="S319" i="1"/>
  <c r="T319" i="1" s="1"/>
  <c r="J304" i="1"/>
  <c r="S304" i="1"/>
  <c r="T304" i="1" s="1"/>
  <c r="J318" i="1"/>
  <c r="S318" i="1"/>
  <c r="T318" i="1" s="1"/>
  <c r="S312" i="1"/>
  <c r="T312" i="1" s="1"/>
  <c r="J312" i="1"/>
  <c r="J314" i="1"/>
  <c r="S314" i="1"/>
  <c r="T314" i="1" s="1"/>
  <c r="S310" i="1"/>
  <c r="T310" i="1" s="1"/>
  <c r="J310" i="1"/>
  <c r="J303" i="1"/>
  <c r="S303" i="1"/>
  <c r="T303" i="1" s="1"/>
  <c r="J316" i="1"/>
  <c r="S316" i="1"/>
  <c r="T316" i="1" s="1"/>
  <c r="J311" i="1"/>
  <c r="S311" i="1"/>
  <c r="T311" i="1" s="1"/>
  <c r="J305" i="1"/>
  <c r="S305" i="1"/>
  <c r="T305" i="1" s="1"/>
  <c r="J302" i="1"/>
  <c r="S302" i="1"/>
  <c r="T302" i="1" s="1"/>
  <c r="S301" i="1"/>
  <c r="T301" i="1" s="1"/>
  <c r="J301" i="1"/>
  <c r="J308" i="1"/>
  <c r="S308" i="1"/>
  <c r="T308" i="1" s="1"/>
  <c r="J320" i="1"/>
  <c r="S320" i="1"/>
  <c r="T320" i="1" s="1"/>
  <c r="J313" i="1"/>
  <c r="S313" i="1"/>
  <c r="T313" i="1" s="1"/>
  <c r="J307" i="1"/>
  <c r="S307" i="1"/>
  <c r="T307" i="1" s="1"/>
  <c r="I299" i="1"/>
  <c r="H300" i="1"/>
  <c r="I300" i="1" s="1"/>
  <c r="S317" i="1"/>
  <c r="T317" i="1" s="1"/>
  <c r="J317" i="1"/>
  <c r="S306" i="1"/>
  <c r="T306" i="1" s="1"/>
  <c r="J306" i="1"/>
  <c r="S294" i="1"/>
  <c r="T294" i="1" s="1"/>
  <c r="J294" i="1"/>
  <c r="I292" i="1"/>
  <c r="S292" i="1" s="1"/>
  <c r="T292" i="1" s="1"/>
  <c r="H293" i="1"/>
  <c r="I293" i="1" s="1"/>
  <c r="J296" i="1"/>
  <c r="S296" i="1"/>
  <c r="T296" i="1" s="1"/>
  <c r="J297" i="1"/>
  <c r="S297" i="1"/>
  <c r="T297" i="1" s="1"/>
  <c r="J295" i="1"/>
  <c r="S295" i="1"/>
  <c r="T295" i="1" s="1"/>
  <c r="J283" i="1"/>
  <c r="S283" i="1"/>
  <c r="T283" i="1" s="1"/>
  <c r="J278" i="1"/>
  <c r="S278" i="1"/>
  <c r="T278" i="1" s="1"/>
  <c r="J272" i="1"/>
  <c r="S272" i="1"/>
  <c r="T272" i="1" s="1"/>
  <c r="S271" i="1"/>
  <c r="T271" i="1" s="1"/>
  <c r="J271" i="1"/>
  <c r="J290" i="1"/>
  <c r="S290" i="1"/>
  <c r="T290" i="1" s="1"/>
  <c r="S288" i="1"/>
  <c r="T288" i="1" s="1"/>
  <c r="J288" i="1"/>
  <c r="J282" i="1"/>
  <c r="S282" i="1"/>
  <c r="T282" i="1" s="1"/>
  <c r="J279" i="1"/>
  <c r="S279" i="1"/>
  <c r="T279" i="1" s="1"/>
  <c r="J276" i="1"/>
  <c r="S276" i="1"/>
  <c r="T276" i="1" s="1"/>
  <c r="J287" i="1"/>
  <c r="S287" i="1"/>
  <c r="T287" i="1" s="1"/>
  <c r="I268" i="1"/>
  <c r="H270" i="1"/>
  <c r="I270" i="1" s="1"/>
  <c r="S289" i="1"/>
  <c r="T289" i="1" s="1"/>
  <c r="J289" i="1"/>
  <c r="S281" i="1"/>
  <c r="T281" i="1" s="1"/>
  <c r="J281" i="1"/>
  <c r="J280" i="1"/>
  <c r="S280" i="1"/>
  <c r="T280" i="1" s="1"/>
  <c r="S269" i="1"/>
  <c r="T269" i="1" s="1"/>
  <c r="J269" i="1"/>
  <c r="S284" i="1"/>
  <c r="T284" i="1" s="1"/>
  <c r="J284" i="1"/>
  <c r="J261" i="1"/>
  <c r="S261" i="1"/>
  <c r="T261" i="1" s="1"/>
  <c r="J259" i="1"/>
  <c r="S259" i="1"/>
  <c r="T259" i="1" s="1"/>
  <c r="S258" i="1"/>
  <c r="T258" i="1" s="1"/>
  <c r="J258" i="1"/>
  <c r="I253" i="1"/>
  <c r="H254" i="1"/>
  <c r="I254" i="1" s="1"/>
  <c r="S265" i="1"/>
  <c r="T265" i="1" s="1"/>
  <c r="J265" i="1"/>
  <c r="J260" i="1"/>
  <c r="S260" i="1"/>
  <c r="T260" i="1" s="1"/>
  <c r="S255" i="1"/>
  <c r="T255" i="1" s="1"/>
  <c r="J255" i="1"/>
  <c r="S264" i="1"/>
  <c r="T264" i="1" s="1"/>
  <c r="J264" i="1"/>
  <c r="J256" i="1"/>
  <c r="S256" i="1"/>
  <c r="T256" i="1" s="1"/>
  <c r="J263" i="1"/>
  <c r="S263" i="1"/>
  <c r="T263" i="1" s="1"/>
  <c r="J257" i="1"/>
  <c r="S257" i="1"/>
  <c r="T257" i="1" s="1"/>
  <c r="J262" i="1"/>
  <c r="S262" i="1"/>
  <c r="T262" i="1" s="1"/>
  <c r="S240" i="1"/>
  <c r="T240" i="1" s="1"/>
  <c r="J240" i="1"/>
  <c r="J220" i="1"/>
  <c r="S220" i="1"/>
  <c r="T220" i="1" s="1"/>
  <c r="S200" i="1"/>
  <c r="T200" i="1" s="1"/>
  <c r="J219" i="1"/>
  <c r="S219" i="1"/>
  <c r="T219" i="1" s="1"/>
  <c r="S198" i="1"/>
  <c r="T198" i="1" s="1"/>
  <c r="J234" i="1"/>
  <c r="S234" i="1"/>
  <c r="T234" i="1" s="1"/>
  <c r="J229" i="1"/>
  <c r="S229" i="1"/>
  <c r="T229" i="1" s="1"/>
  <c r="J209" i="1"/>
  <c r="S209" i="1"/>
  <c r="T209" i="1" s="1"/>
  <c r="J239" i="1"/>
  <c r="S239" i="1"/>
  <c r="T239" i="1" s="1"/>
  <c r="S216" i="1"/>
  <c r="T216" i="1" s="1"/>
  <c r="S199" i="1"/>
  <c r="T199" i="1" s="1"/>
  <c r="J218" i="1"/>
  <c r="S218" i="1"/>
  <c r="T218" i="1" s="1"/>
  <c r="J237" i="1"/>
  <c r="S237" i="1"/>
  <c r="T237" i="1" s="1"/>
  <c r="J235" i="1"/>
  <c r="S235" i="1"/>
  <c r="T235" i="1" s="1"/>
  <c r="J251" i="1"/>
  <c r="S251" i="1"/>
  <c r="T251" i="1" s="1"/>
  <c r="J247" i="1"/>
  <c r="S247" i="1"/>
  <c r="T247" i="1" s="1"/>
  <c r="S245" i="1"/>
  <c r="T245" i="1" s="1"/>
  <c r="J245" i="1"/>
  <c r="J225" i="1"/>
  <c r="S225" i="1"/>
  <c r="T225" i="1" s="1"/>
  <c r="S205" i="1"/>
  <c r="T205" i="1" s="1"/>
  <c r="J238" i="1"/>
  <c r="S238" i="1"/>
  <c r="T238" i="1" s="1"/>
  <c r="I252" i="1"/>
  <c r="S197" i="1"/>
  <c r="T197" i="1" s="1"/>
  <c r="J250" i="1"/>
  <c r="S250" i="1"/>
  <c r="T250" i="1" s="1"/>
  <c r="J246" i="1"/>
  <c r="S246" i="1"/>
  <c r="T246" i="1" s="1"/>
  <c r="S244" i="1"/>
  <c r="T244" i="1" s="1"/>
  <c r="J244" i="1"/>
  <c r="S224" i="1"/>
  <c r="T224" i="1" s="1"/>
  <c r="J224" i="1"/>
  <c r="J236" i="1"/>
  <c r="S236" i="1"/>
  <c r="T236" i="1" s="1"/>
  <c r="J232" i="1"/>
  <c r="S232" i="1"/>
  <c r="T232" i="1" s="1"/>
  <c r="S231" i="1"/>
  <c r="T231" i="1" s="1"/>
  <c r="J231" i="1"/>
  <c r="J249" i="1"/>
  <c r="S249" i="1"/>
  <c r="T249" i="1" s="1"/>
  <c r="J248" i="1"/>
  <c r="S248" i="1"/>
  <c r="T248" i="1" s="1"/>
  <c r="J227" i="1"/>
  <c r="S227" i="1"/>
  <c r="T227" i="1" s="1"/>
  <c r="S243" i="1"/>
  <c r="T243" i="1" s="1"/>
  <c r="J243" i="1"/>
  <c r="S223" i="1"/>
  <c r="T223" i="1" s="1"/>
  <c r="J223" i="1"/>
  <c r="S233" i="1"/>
  <c r="T233" i="1" s="1"/>
  <c r="J233" i="1"/>
  <c r="J230" i="1"/>
  <c r="S230" i="1"/>
  <c r="T230" i="1" s="1"/>
  <c r="S208" i="1"/>
  <c r="T208" i="1" s="1"/>
  <c r="S207" i="1"/>
  <c r="T207" i="1" s="1"/>
  <c r="S206" i="1"/>
  <c r="T206" i="1" s="1"/>
  <c r="J242" i="1"/>
  <c r="S242" i="1"/>
  <c r="T242" i="1" s="1"/>
  <c r="J222" i="1"/>
  <c r="S222" i="1"/>
  <c r="T222" i="1" s="1"/>
  <c r="J217" i="1"/>
  <c r="S217" i="1"/>
  <c r="T217" i="1" s="1"/>
  <c r="J228" i="1"/>
  <c r="S228" i="1"/>
  <c r="T228" i="1" s="1"/>
  <c r="S226" i="1"/>
  <c r="T226" i="1" s="1"/>
  <c r="J226" i="1"/>
  <c r="J241" i="1"/>
  <c r="S241" i="1"/>
  <c r="T241" i="1" s="1"/>
  <c r="J221" i="1"/>
  <c r="S221" i="1"/>
  <c r="T221" i="1" s="1"/>
  <c r="S201" i="1"/>
  <c r="T201" i="1" s="1"/>
  <c r="J201" i="1"/>
  <c r="I188" i="1"/>
  <c r="S188" i="1" s="1"/>
  <c r="T188" i="1" s="1"/>
  <c r="H189" i="1"/>
  <c r="I189" i="1" s="1"/>
  <c r="S190" i="1"/>
  <c r="T190" i="1" s="1"/>
  <c r="J190" i="1"/>
  <c r="J191" i="1"/>
  <c r="S191" i="1"/>
  <c r="T191" i="1" s="1"/>
  <c r="S175" i="1"/>
  <c r="T175" i="1" s="1"/>
  <c r="S172" i="1"/>
  <c r="T172" i="1" s="1"/>
  <c r="I167" i="1"/>
  <c r="J167" i="1" s="1"/>
  <c r="H168" i="1"/>
  <c r="I168" i="1" s="1"/>
  <c r="J186" i="1"/>
  <c r="S186" i="1"/>
  <c r="T186" i="1" s="1"/>
  <c r="J184" i="1"/>
  <c r="S184" i="1"/>
  <c r="T184" i="1" s="1"/>
  <c r="J183" i="1"/>
  <c r="S183" i="1"/>
  <c r="T183" i="1" s="1"/>
  <c r="S170" i="1"/>
  <c r="T170" i="1" s="1"/>
  <c r="J170" i="1"/>
  <c r="S169" i="1"/>
  <c r="T169" i="1" s="1"/>
  <c r="J169" i="1"/>
  <c r="J185" i="1"/>
  <c r="S185" i="1"/>
  <c r="T185" i="1" s="1"/>
  <c r="J165" i="1"/>
  <c r="S165" i="1"/>
  <c r="T165" i="1" s="1"/>
  <c r="I162" i="1"/>
  <c r="S162" i="1" s="1"/>
  <c r="T162" i="1" s="1"/>
  <c r="H164" i="1"/>
  <c r="I164" i="1" s="1"/>
  <c r="S163" i="1"/>
  <c r="T163" i="1" s="1"/>
  <c r="J163" i="1"/>
  <c r="I160" i="1"/>
  <c r="H154" i="1"/>
  <c r="S158" i="1"/>
  <c r="T158" i="1" s="1"/>
  <c r="S157" i="1"/>
  <c r="T157" i="1" s="1"/>
  <c r="J157" i="1"/>
  <c r="H151" i="1"/>
  <c r="I151" i="1" s="1"/>
  <c r="J151" i="1" s="1"/>
  <c r="S142" i="1"/>
  <c r="T142" i="1" s="1"/>
  <c r="J142" i="1"/>
  <c r="S145" i="1"/>
  <c r="T145" i="1" s="1"/>
  <c r="J141" i="1"/>
  <c r="S141" i="1"/>
  <c r="T141" i="1" s="1"/>
  <c r="J143" i="1"/>
  <c r="S143" i="1"/>
  <c r="T143" i="1" s="1"/>
  <c r="J144" i="1"/>
  <c r="S144" i="1"/>
  <c r="T144" i="1" s="1"/>
  <c r="I122" i="1"/>
  <c r="H123" i="1"/>
  <c r="I123" i="1" s="1"/>
  <c r="S136" i="1"/>
  <c r="T136" i="1" s="1"/>
  <c r="J136" i="1"/>
  <c r="J108" i="1"/>
  <c r="S108" i="1"/>
  <c r="T108" i="1" s="1"/>
  <c r="J110" i="1"/>
  <c r="S110" i="1"/>
  <c r="T110" i="1" s="1"/>
  <c r="J109" i="1"/>
  <c r="S109" i="1"/>
  <c r="T109" i="1" s="1"/>
  <c r="J111" i="1"/>
  <c r="S111" i="1"/>
  <c r="T111" i="1" s="1"/>
  <c r="I104" i="1"/>
  <c r="H105" i="1"/>
  <c r="I105" i="1" s="1"/>
  <c r="J105" i="1" s="1"/>
  <c r="J91" i="1"/>
  <c r="S91" i="1"/>
  <c r="T91" i="1" s="1"/>
  <c r="J90" i="1"/>
  <c r="S90" i="1"/>
  <c r="T90" i="1" s="1"/>
  <c r="J86" i="1"/>
  <c r="S86" i="1"/>
  <c r="T86" i="1" s="1"/>
  <c r="J87" i="1"/>
  <c r="S87" i="1"/>
  <c r="T87" i="1" s="1"/>
  <c r="J96" i="1"/>
  <c r="S96" i="1"/>
  <c r="T96" i="1" s="1"/>
  <c r="S95" i="1"/>
  <c r="T95" i="1" s="1"/>
  <c r="J95" i="1"/>
  <c r="J94" i="1"/>
  <c r="S94" i="1"/>
  <c r="T94" i="1" s="1"/>
  <c r="J93" i="1"/>
  <c r="S93" i="1"/>
  <c r="T93" i="1" s="1"/>
  <c r="J89" i="1"/>
  <c r="S89" i="1"/>
  <c r="T89" i="1" s="1"/>
  <c r="J88" i="1"/>
  <c r="S88" i="1"/>
  <c r="T88" i="1" s="1"/>
  <c r="J92" i="1"/>
  <c r="S92" i="1"/>
  <c r="T92" i="1" s="1"/>
  <c r="S85" i="1"/>
  <c r="T85" i="1" s="1"/>
  <c r="J85" i="1"/>
  <c r="J84" i="1"/>
  <c r="S84" i="1"/>
  <c r="T84" i="1" s="1"/>
  <c r="J82" i="1"/>
  <c r="S82" i="1"/>
  <c r="T82" i="1" s="1"/>
  <c r="S83" i="1"/>
  <c r="T83" i="1" s="1"/>
  <c r="J83" i="1"/>
  <c r="J81" i="1"/>
  <c r="S81" i="1"/>
  <c r="T81" i="1" s="1"/>
  <c r="I80" i="1"/>
  <c r="I103" i="1" s="1"/>
  <c r="S65" i="1"/>
  <c r="T65" i="1" s="1"/>
  <c r="J63" i="1"/>
  <c r="S63" i="1"/>
  <c r="T63" i="1" s="1"/>
  <c r="J62" i="1"/>
  <c r="S62" i="1"/>
  <c r="T62" i="1" s="1"/>
  <c r="S42" i="1"/>
  <c r="T42" i="1" s="1"/>
  <c r="J42" i="1"/>
  <c r="S41" i="1"/>
  <c r="T41" i="1" s="1"/>
  <c r="J41" i="1"/>
  <c r="J59" i="1"/>
  <c r="S59" i="1"/>
  <c r="T59" i="1" s="1"/>
  <c r="S39" i="1"/>
  <c r="T39" i="1" s="1"/>
  <c r="J39" i="1"/>
  <c r="S49" i="1"/>
  <c r="T49" i="1" s="1"/>
  <c r="S67" i="1"/>
  <c r="T67" i="1" s="1"/>
  <c r="J45" i="1"/>
  <c r="S45" i="1"/>
  <c r="T45" i="1" s="1"/>
  <c r="J58" i="1"/>
  <c r="S58" i="1"/>
  <c r="T58" i="1" s="1"/>
  <c r="S38" i="1"/>
  <c r="T38" i="1" s="1"/>
  <c r="J38" i="1"/>
  <c r="S69" i="1"/>
  <c r="T69" i="1" s="1"/>
  <c r="J46" i="1"/>
  <c r="S46" i="1"/>
  <c r="T46" i="1" s="1"/>
  <c r="S57" i="1"/>
  <c r="T57" i="1" s="1"/>
  <c r="J57" i="1"/>
  <c r="S37" i="1"/>
  <c r="T37" i="1" s="1"/>
  <c r="J37" i="1"/>
  <c r="S70" i="1"/>
  <c r="T70" i="1" s="1"/>
  <c r="J56" i="1"/>
  <c r="S56" i="1"/>
  <c r="T56" i="1" s="1"/>
  <c r="S36" i="1"/>
  <c r="T36" i="1" s="1"/>
  <c r="J36" i="1"/>
  <c r="S66" i="1"/>
  <c r="T66" i="1" s="1"/>
  <c r="S64" i="1"/>
  <c r="T64" i="1" s="1"/>
  <c r="J64" i="1"/>
  <c r="J60" i="1"/>
  <c r="S60" i="1"/>
  <c r="T60" i="1" s="1"/>
  <c r="J55" i="1"/>
  <c r="S55" i="1"/>
  <c r="T55" i="1" s="1"/>
  <c r="S35" i="1"/>
  <c r="T35" i="1" s="1"/>
  <c r="J35" i="1"/>
  <c r="J54" i="1"/>
  <c r="S54" i="1"/>
  <c r="T54" i="1" s="1"/>
  <c r="S34" i="1"/>
  <c r="T34" i="1" s="1"/>
  <c r="J34" i="1"/>
  <c r="S47" i="1"/>
  <c r="T47" i="1" s="1"/>
  <c r="J47" i="1"/>
  <c r="S53" i="1"/>
  <c r="T53" i="1" s="1"/>
  <c r="J53" i="1"/>
  <c r="S33" i="1"/>
  <c r="T33" i="1" s="1"/>
  <c r="J33" i="1"/>
  <c r="S30" i="1"/>
  <c r="T30" i="1" s="1"/>
  <c r="J30" i="1"/>
  <c r="S48" i="1"/>
  <c r="T48" i="1" s="1"/>
  <c r="J48" i="1"/>
  <c r="S40" i="1"/>
  <c r="T40" i="1" s="1"/>
  <c r="J40" i="1"/>
  <c r="J52" i="1"/>
  <c r="S52" i="1"/>
  <c r="T52" i="1" s="1"/>
  <c r="S32" i="1"/>
  <c r="T32" i="1" s="1"/>
  <c r="J32" i="1"/>
  <c r="S50" i="1"/>
  <c r="T50" i="1" s="1"/>
  <c r="S68" i="1"/>
  <c r="T68" i="1" s="1"/>
  <c r="S61" i="1"/>
  <c r="T61" i="1" s="1"/>
  <c r="J61" i="1"/>
  <c r="S71" i="1"/>
  <c r="T71" i="1" s="1"/>
  <c r="S51" i="1"/>
  <c r="T51" i="1" s="1"/>
  <c r="S31" i="1"/>
  <c r="T31" i="1" s="1"/>
  <c r="J31" i="1"/>
  <c r="I16" i="1"/>
  <c r="H12" i="1"/>
  <c r="I12" i="1" s="1"/>
  <c r="J12" i="1" s="1"/>
  <c r="H11" i="1"/>
  <c r="I11" i="1" s="1"/>
  <c r="H10" i="1"/>
  <c r="I10" i="1" s="1"/>
  <c r="H13" i="1"/>
  <c r="I13" i="1" s="1"/>
  <c r="J13" i="1" s="1"/>
  <c r="H9" i="1"/>
  <c r="I9" i="1" s="1"/>
  <c r="I7" i="1"/>
  <c r="J7" i="1" s="1"/>
  <c r="H8" i="1"/>
  <c r="I8" i="1" s="1"/>
  <c r="I23" i="1"/>
  <c r="J23" i="1" s="1"/>
  <c r="I26" i="1"/>
  <c r="J26" i="1" s="1"/>
  <c r="I25" i="1"/>
  <c r="J25" i="1" s="1"/>
  <c r="I18" i="1"/>
  <c r="J18" i="1" s="1"/>
  <c r="I22" i="1"/>
  <c r="I24" i="1"/>
  <c r="J24" i="1" s="1"/>
  <c r="I17" i="1"/>
  <c r="J17" i="1" s="1"/>
  <c r="I21" i="1"/>
  <c r="J21" i="1" s="1"/>
  <c r="I548" i="1" l="1"/>
  <c r="J548" i="1" s="1"/>
  <c r="I152" i="1"/>
  <c r="J152" i="1" s="1"/>
  <c r="I539" i="1"/>
  <c r="J424" i="1"/>
  <c r="J426" i="1"/>
  <c r="S426" i="1"/>
  <c r="T426" i="1" s="1"/>
  <c r="S424" i="1"/>
  <c r="T424" i="1" s="1"/>
  <c r="I422" i="1"/>
  <c r="S422" i="1" s="1"/>
  <c r="T422" i="1" s="1"/>
  <c r="J359" i="1"/>
  <c r="I358" i="1"/>
  <c r="J358" i="1" s="1"/>
  <c r="S359" i="1"/>
  <c r="T359" i="1" s="1"/>
  <c r="J322" i="1"/>
  <c r="J360" i="1"/>
  <c r="S360" i="1"/>
  <c r="T360" i="1" s="1"/>
  <c r="S323" i="1"/>
  <c r="T323" i="1" s="1"/>
  <c r="J323" i="1"/>
  <c r="J292" i="1"/>
  <c r="I298" i="1"/>
  <c r="S298" i="1" s="1"/>
  <c r="T298" i="1" s="1"/>
  <c r="I321" i="1"/>
  <c r="S321" i="1" s="1"/>
  <c r="T321" i="1" s="1"/>
  <c r="S300" i="1"/>
  <c r="T300" i="1" s="1"/>
  <c r="J300" i="1"/>
  <c r="J299" i="1"/>
  <c r="S299" i="1"/>
  <c r="T299" i="1" s="1"/>
  <c r="I291" i="1"/>
  <c r="S291" i="1" s="1"/>
  <c r="T291" i="1" s="1"/>
  <c r="J268" i="1"/>
  <c r="S268" i="1"/>
  <c r="T268" i="1" s="1"/>
  <c r="J293" i="1"/>
  <c r="S293" i="1"/>
  <c r="T293" i="1" s="1"/>
  <c r="J80" i="1"/>
  <c r="J162" i="1"/>
  <c r="I166" i="1"/>
  <c r="S166" i="1" s="1"/>
  <c r="T166" i="1" s="1"/>
  <c r="S270" i="1"/>
  <c r="T270" i="1" s="1"/>
  <c r="J270" i="1"/>
  <c r="I266" i="1"/>
  <c r="S266" i="1" s="1"/>
  <c r="T266" i="1" s="1"/>
  <c r="J253" i="1"/>
  <c r="S253" i="1"/>
  <c r="T253" i="1" s="1"/>
  <c r="S254" i="1"/>
  <c r="T254" i="1" s="1"/>
  <c r="J254" i="1"/>
  <c r="I192" i="1"/>
  <c r="S192" i="1" s="1"/>
  <c r="T192" i="1" s="1"/>
  <c r="J188" i="1"/>
  <c r="J252" i="1"/>
  <c r="S252" i="1"/>
  <c r="T252" i="1" s="1"/>
  <c r="S189" i="1"/>
  <c r="T189" i="1" s="1"/>
  <c r="J189" i="1"/>
  <c r="I187" i="1"/>
  <c r="S167" i="1"/>
  <c r="T167" i="1" s="1"/>
  <c r="J168" i="1"/>
  <c r="S168" i="1"/>
  <c r="T168" i="1" s="1"/>
  <c r="I121" i="1"/>
  <c r="J121" i="1" s="1"/>
  <c r="J104" i="1"/>
  <c r="J164" i="1"/>
  <c r="S164" i="1"/>
  <c r="T164" i="1" s="1"/>
  <c r="S80" i="1"/>
  <c r="T80" i="1" s="1"/>
  <c r="I149" i="1"/>
  <c r="S149" i="1" s="1"/>
  <c r="T149" i="1" s="1"/>
  <c r="J122" i="1"/>
  <c r="S160" i="1"/>
  <c r="T160" i="1" s="1"/>
  <c r="J160" i="1"/>
  <c r="S123" i="1"/>
  <c r="T123" i="1" s="1"/>
  <c r="J123" i="1"/>
  <c r="J103" i="1"/>
  <c r="S103" i="1"/>
  <c r="T103" i="1" s="1"/>
  <c r="S7" i="1"/>
  <c r="T7" i="1" s="1"/>
  <c r="S8" i="1"/>
  <c r="T8" i="1" s="1"/>
  <c r="I14" i="1"/>
  <c r="S14" i="1" s="1"/>
  <c r="T14" i="1" s="1"/>
  <c r="J8" i="1"/>
  <c r="J9" i="1"/>
  <c r="S9" i="1"/>
  <c r="T9" i="1" s="1"/>
  <c r="J10" i="1"/>
  <c r="S10" i="1"/>
  <c r="T10" i="1" s="1"/>
  <c r="S11" i="1"/>
  <c r="T11" i="1" s="1"/>
  <c r="J11" i="1"/>
  <c r="I79" i="1"/>
  <c r="J79" i="1" s="1"/>
  <c r="J22" i="1"/>
  <c r="I27" i="1"/>
  <c r="I28" i="1" s="1"/>
  <c r="J28" i="1" s="1"/>
  <c r="J16" i="1"/>
  <c r="I19" i="1"/>
  <c r="I20" i="1" s="1"/>
  <c r="J20" i="1" s="1"/>
  <c r="I549" i="1" l="1"/>
  <c r="J549" i="1" s="1"/>
  <c r="J422" i="1"/>
  <c r="S539" i="1"/>
  <c r="T539" i="1" s="1"/>
  <c r="J539" i="1"/>
  <c r="S358" i="1"/>
  <c r="T358" i="1" s="1"/>
  <c r="J321" i="1"/>
  <c r="J298" i="1"/>
  <c r="J291" i="1"/>
  <c r="I423" i="1"/>
  <c r="J423" i="1" s="1"/>
  <c r="J166" i="1"/>
  <c r="J266" i="1"/>
  <c r="I267" i="1"/>
  <c r="S267" i="1" s="1"/>
  <c r="T267" i="1" s="1"/>
  <c r="J192" i="1"/>
  <c r="J187" i="1"/>
  <c r="S187" i="1"/>
  <c r="T187" i="1" s="1"/>
  <c r="J149" i="1"/>
  <c r="S121" i="1"/>
  <c r="T121" i="1" s="1"/>
  <c r="I15" i="1"/>
  <c r="S15" i="1" s="1"/>
  <c r="T15" i="1" s="1"/>
  <c r="S79" i="1"/>
  <c r="T79" i="1" s="1"/>
  <c r="I161" i="1"/>
  <c r="S161" i="1" s="1"/>
  <c r="T161" i="1" s="1"/>
  <c r="J27" i="1"/>
  <c r="J14" i="1"/>
  <c r="J19" i="1"/>
  <c r="S549" i="1" l="1"/>
  <c r="T549" i="1" s="1"/>
  <c r="I550" i="1"/>
  <c r="J550" i="1" s="1"/>
  <c r="J267" i="1"/>
  <c r="S423" i="1"/>
  <c r="T423" i="1" s="1"/>
  <c r="J15" i="1"/>
  <c r="J161" i="1"/>
  <c r="S550" i="1" l="1"/>
  <c r="T550"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JULIANCHO MORENO DIAZ</author>
    <author/>
  </authors>
  <commentList>
    <comment ref="H4" authorId="0" shapeId="0" xr:uid="{4095317F-2F8A-4759-B869-AF2206EC573C}">
      <text>
        <r>
          <rPr>
            <b/>
            <sz val="9"/>
            <color indexed="81"/>
            <rFont val="Tahoma"/>
            <family val="2"/>
          </rPr>
          <t>Academica : 25%
Fac. ciencias 25%</t>
        </r>
      </text>
    </comment>
    <comment ref="E68" authorId="1" shapeId="0" xr:uid="{0A9989FA-422A-4056-83A8-B343F05B8DE4}">
      <text>
        <r>
          <rPr>
            <sz val="11"/>
            <color theme="1"/>
            <rFont val="Calibri"/>
            <family val="2"/>
            <scheme val="minor"/>
          </rPr>
          <t>======
ID#AAABczifUSA
PLANEACION    (2025-01-27 22:18:29)
Nuevo indicador. No existe linea base</t>
        </r>
      </text>
    </comment>
    <comment ref="E69" authorId="1" shapeId="0" xr:uid="{6AB3E1DB-5963-468D-9C18-235D5C36F872}">
      <text>
        <r>
          <rPr>
            <sz val="11"/>
            <color theme="1"/>
            <rFont val="Calibri"/>
            <family val="2"/>
            <scheme val="minor"/>
          </rPr>
          <t>======
ID#AAABbttIKtA
PLANEACION    (2025-01-27 22:18:29)
Nuevo indicador. No existe linea base</t>
        </r>
      </text>
    </comment>
    <comment ref="E70" authorId="1" shapeId="0" xr:uid="{107EB870-EE7B-4C69-BDBC-2249A52D867B}">
      <text>
        <r>
          <rPr>
            <sz val="11"/>
            <color theme="1"/>
            <rFont val="Calibri"/>
            <family val="2"/>
            <scheme val="minor"/>
          </rPr>
          <t>======
ID#AAABbttIKoM
PLANEACION    (2025-01-27 22:18:29)
Nuevo indicador. No existe linea base</t>
        </r>
      </text>
    </comment>
    <comment ref="E71" authorId="1" shapeId="0" xr:uid="{13D50DCB-2F1E-456C-ABF9-89EF7E4B1FD9}">
      <text>
        <r>
          <rPr>
            <sz val="11"/>
            <color theme="1"/>
            <rFont val="Calibri"/>
            <family val="2"/>
            <scheme val="minor"/>
          </rPr>
          <t>======
ID#AAABbtp0-eY
PLANEACION    (2025-01-27 22:18:29)
Nuevo indicador. No existe linea base</t>
        </r>
      </text>
    </comment>
    <comment ref="E73" authorId="1" shapeId="0" xr:uid="{4A283230-7730-4227-B1A5-FB35E8F3A992}">
      <text>
        <r>
          <rPr>
            <sz val="11"/>
            <color theme="1"/>
            <rFont val="Calibri"/>
            <family val="2"/>
            <scheme val="minor"/>
          </rPr>
          <t>======
ID#AAABbttIKg8
PLANEACION    (2025-01-27 22:18:29)
Nuevo indicador. No existe linea base</t>
        </r>
      </text>
    </comment>
    <comment ref="E74" authorId="1" shapeId="0" xr:uid="{C9898312-9CF8-4201-A1E1-49165495AF76}">
      <text>
        <r>
          <rPr>
            <sz val="11"/>
            <color theme="1"/>
            <rFont val="Calibri"/>
            <family val="2"/>
            <scheme val="minor"/>
          </rPr>
          <t>======
ID#AAABbttIK6E
PLANEACION    (2025-01-27 22:18:29)
Nuevo indicador. No existe linea base</t>
        </r>
      </text>
    </comment>
    <comment ref="E75" authorId="1" shapeId="0" xr:uid="{01FBB3C6-B93D-47D9-9766-3781AD1BFA5E}">
      <text>
        <r>
          <rPr>
            <sz val="11"/>
            <color theme="1"/>
            <rFont val="Calibri"/>
            <family val="2"/>
            <scheme val="minor"/>
          </rPr>
          <t>======
ID#AAABbttIKk8
PLANEACION    (2025-01-27 22:18:29)
Nuevo indicador. No existe linea base</t>
        </r>
      </text>
    </comment>
    <comment ref="E76" authorId="1" shapeId="0" xr:uid="{A5F17421-CDE1-4F5F-B4D9-8B4AF4A1B697}">
      <text>
        <r>
          <rPr>
            <sz val="11"/>
            <color theme="1"/>
            <rFont val="Calibri"/>
            <family val="2"/>
            <scheme val="minor"/>
          </rPr>
          <t>======
ID#AAABbttIKjI
PLANEACION    (2025-01-27 22:18:29)
Nuevo indicador. No existe linea base</t>
        </r>
      </text>
    </comment>
    <comment ref="E77" authorId="1" shapeId="0" xr:uid="{DADD41FC-EAC5-47AE-BEA4-E85E29C9F235}">
      <text>
        <r>
          <rPr>
            <sz val="11"/>
            <color theme="1"/>
            <rFont val="Calibri"/>
            <family val="2"/>
            <scheme val="minor"/>
          </rPr>
          <t>======
ID#AAABbttIKi4
PLANEACION    (2025-01-27 22:18:29)
Nuevo indicador. No existe linea base</t>
        </r>
      </text>
    </comment>
    <comment ref="E78" authorId="1" shapeId="0" xr:uid="{7A9B36F8-6F5A-45FD-B975-44C79CA2C12A}">
      <text>
        <r>
          <rPr>
            <sz val="11"/>
            <color theme="1"/>
            <rFont val="Calibri"/>
            <family val="2"/>
            <scheme val="minor"/>
          </rPr>
          <t>======
ID#AAABbttILGA
PLANEACION    (2025-01-27 22:18:30)
Nuevo indicador. No existe linea base</t>
        </r>
      </text>
    </comment>
    <comment ref="E80" authorId="1" shapeId="0" xr:uid="{FB7B2642-1888-444F-936F-E0B8DC6377E1}">
      <text>
        <r>
          <rPr>
            <sz val="11"/>
            <color theme="1"/>
            <rFont val="Calibri"/>
            <family val="2"/>
            <scheme val="minor"/>
          </rPr>
          <t>======
ID#AAABbttIKp0
PLANEACION    (2025-01-27 22:18:29)
Nuevo indicador. No existe linea base</t>
        </r>
      </text>
    </comment>
    <comment ref="E94" authorId="1" shapeId="0" xr:uid="{7F94A43D-5E53-4329-A972-74910BAD4442}">
      <text>
        <r>
          <rPr>
            <sz val="11"/>
            <color theme="1"/>
            <rFont val="Calibri"/>
            <family val="2"/>
            <scheme val="minor"/>
          </rPr>
          <t>======
ID#AAABbttILNY
PLANEACION    (2025-01-27 22:18:30)
Nuevo indicador. No existe linea base</t>
        </r>
      </text>
    </comment>
    <comment ref="E95" authorId="1" shapeId="0" xr:uid="{50AE78DF-C19E-41A6-9241-3937809A76E4}">
      <text>
        <r>
          <rPr>
            <sz val="11"/>
            <color theme="1"/>
            <rFont val="Calibri"/>
            <family val="2"/>
            <scheme val="minor"/>
          </rPr>
          <t>======
ID#AAABbttILN0
PLANEACION    (2025-01-27 22:18:30)
Nuevo indicador. No existe linea base</t>
        </r>
      </text>
    </comment>
    <comment ref="E96" authorId="1" shapeId="0" xr:uid="{465979AE-9C82-499D-8E0E-CE1A44B0AD5C}">
      <text>
        <r>
          <rPr>
            <sz val="11"/>
            <color theme="1"/>
            <rFont val="Calibri"/>
            <family val="2"/>
            <scheme val="minor"/>
          </rPr>
          <t>======
ID#AAABbttILbU
PLANEACION    (2025-01-27 22:18:30)
Nuevo indicador. No existe linea base</t>
        </r>
      </text>
    </comment>
    <comment ref="E97" authorId="1" shapeId="0" xr:uid="{E3B06CA2-D6AC-47E7-BEE7-B93F0E713FD8}">
      <text>
        <r>
          <rPr>
            <sz val="11"/>
            <color theme="1"/>
            <rFont val="Calibri"/>
            <family val="2"/>
            <scheme val="minor"/>
          </rPr>
          <t>======
ID#AAABbtp093Q
PLANEACION    (2025-01-27 22:18:29)
Nuevo indicador. No existe linea base</t>
        </r>
      </text>
    </comment>
    <comment ref="E98" authorId="1" shapeId="0" xr:uid="{A972B738-866E-4DFD-BD5C-F8F4BCED8882}">
      <text>
        <r>
          <rPr>
            <sz val="11"/>
            <color theme="1"/>
            <rFont val="Calibri"/>
            <family val="2"/>
            <scheme val="minor"/>
          </rPr>
          <t>======
ID#AAABbtp0-aU
PLANEACION    (2025-01-27 22:18:29)
Nuevo indicador. No existe linea base</t>
        </r>
      </text>
    </comment>
    <comment ref="E99" authorId="1" shapeId="0" xr:uid="{5C855A85-50FE-4CA4-AC2E-DF623DA00840}">
      <text>
        <r>
          <rPr>
            <sz val="11"/>
            <color theme="1"/>
            <rFont val="Calibri"/>
            <family val="2"/>
            <scheme val="minor"/>
          </rPr>
          <t>======
ID#AAABbtp0-Vs
PLANEACION    (2025-01-27 22:18:29)
Nuevo indicador. No existe linea base</t>
        </r>
      </text>
    </comment>
    <comment ref="E100" authorId="1" shapeId="0" xr:uid="{ABB0292C-2B14-462E-A7F0-F1D184F40D7C}">
      <text>
        <r>
          <rPr>
            <sz val="11"/>
            <color theme="1"/>
            <rFont val="Calibri"/>
            <family val="2"/>
            <scheme val="minor"/>
          </rPr>
          <t>======
ID#AAABbttILhg
PLANEACION    (2025-01-27 22:18:30)
Nuevo indicador. No existe linea base</t>
        </r>
      </text>
    </comment>
    <comment ref="E101" authorId="1" shapeId="0" xr:uid="{BDA1E217-B965-40F7-8D08-EA61A404BE13}">
      <text>
        <r>
          <rPr>
            <sz val="11"/>
            <color theme="1"/>
            <rFont val="Calibri"/>
            <family val="2"/>
            <scheme val="minor"/>
          </rPr>
          <t>======
ID#AAABbttIKms
PLANEACION    (2025-01-27 22:18:29)
Modulos para el compus virtual como antiplagio-vigilancia electronica-</t>
        </r>
      </text>
    </comment>
    <comment ref="E114" authorId="1" shapeId="0" xr:uid="{12DD8BB6-55D4-4D52-828B-664DBF234F20}">
      <text>
        <r>
          <rPr>
            <sz val="11"/>
            <color theme="1"/>
            <rFont val="Calibri"/>
            <family val="2"/>
            <scheme val="minor"/>
          </rPr>
          <t>======
ID#AAABbttILcw
PLANEACION    (2025-01-27 22:18:30)
Nuevo indicador. No existe linea base</t>
        </r>
      </text>
    </comment>
    <comment ref="E115" authorId="1" shapeId="0" xr:uid="{EC050F08-A3DF-46A8-B336-2AC54A1F8EB8}">
      <text>
        <r>
          <rPr>
            <sz val="11"/>
            <color theme="1"/>
            <rFont val="Calibri"/>
            <family val="2"/>
            <scheme val="minor"/>
          </rPr>
          <t>======
ID#AAABbtp0-ms
PLANEACION    (2025-01-27 22:18:29)
Nuevo indicador. No existe linea base</t>
        </r>
      </text>
    </comment>
    <comment ref="E116" authorId="1" shapeId="0" xr:uid="{887D0611-F648-4B13-850B-682A8DF61DC9}">
      <text>
        <r>
          <rPr>
            <sz val="11"/>
            <color theme="1"/>
            <rFont val="Calibri"/>
            <family val="2"/>
            <scheme val="minor"/>
          </rPr>
          <t>======
ID#AAABbttIKxQ
PLANEACION    (2025-01-27 22:18:29)
Nuevo indicador. No existe linea base</t>
        </r>
      </text>
    </comment>
    <comment ref="E122" authorId="1" shapeId="0" xr:uid="{294AED1A-EE8A-458A-AD43-687680A466EC}">
      <text>
        <r>
          <rPr>
            <sz val="11"/>
            <color theme="1"/>
            <rFont val="Calibri"/>
            <family val="2"/>
            <scheme val="minor"/>
          </rPr>
          <t>======
ID#AAABbtp0-ho
PLANEACION    (2025-01-27 22:18:29)
Salud [2]
              Medicina
              Enfermería
FEA [3]
              Contaduría
              Administración
              Administracion Turística y Hotelera
Ingeniería [3]
             Ingeniería de Petróleos
             Tecnología en Construcción de Obras Civiles
             Tecnología en Desarrollo de Software
Educación [8]
             Licenciatura en Ciencias Naturales y Educación Ambiental
             Licenciatura en Ciencias Sociales
             Licenciatura en Educación Artística
             Licenciatura en Educación Física, Recreación y Deportes
             Licenciatura en Educación Infantil
             Licenciatura en Lenguas Extranjeras con Énfasis en Inglés
             Licenciatura en Literatura y Lengua Castellana
             Licenciatura en Matemáticas
Ciencias Sociales y Humanas [3]
              Antropología
              Comunicación Social y Periodismo
              Psicología
Ciencias Jurídicas y Políticas [2]
             Ciencia Política
             Derecho
Ciencias Exactas y Naturales [1]
             Matemática Aplicada</t>
        </r>
      </text>
    </comment>
    <comment ref="E127" authorId="1" shapeId="0" xr:uid="{9C5D01CA-6223-46FF-B5EA-2A4AB4BC9D8E}">
      <text>
        <r>
          <rPr>
            <sz val="11"/>
            <color theme="1"/>
            <rFont val="Calibri"/>
            <family val="2"/>
            <scheme val="minor"/>
          </rPr>
          <t>======
ID#AAABbttILjo
PLANEACION    (2025-01-27 22:18:30)
Nuevo indicador. No existe linea base</t>
        </r>
      </text>
    </comment>
    <comment ref="E128" authorId="1" shapeId="0" xr:uid="{8C160336-C297-4F43-AB15-8A164AA44470}">
      <text>
        <r>
          <rPr>
            <sz val="11"/>
            <color theme="1"/>
            <rFont val="Calibri"/>
            <family val="2"/>
            <scheme val="minor"/>
          </rPr>
          <t>======
ID#AAABbtp0-Co
PLANEACION    (2025-01-27 22:18:29)
Nuevo indicador. No existe linea base</t>
        </r>
      </text>
    </comment>
    <comment ref="E129" authorId="1" shapeId="0" xr:uid="{5A8424D3-677D-4E77-A01B-9E2297D81E33}">
      <text>
        <r>
          <rPr>
            <sz val="11"/>
            <color theme="1"/>
            <rFont val="Calibri"/>
            <family val="2"/>
            <scheme val="minor"/>
          </rPr>
          <t>======
ID#AAABbtp0-kA
PLANEACION    (2025-01-27 22:18:29)
Nuevo indicador. No existe linea base</t>
        </r>
      </text>
    </comment>
    <comment ref="E130" authorId="1" shapeId="0" xr:uid="{D3A41C9A-55D2-4EC9-9C2F-6489DFD3BF91}">
      <text>
        <r>
          <rPr>
            <sz val="11"/>
            <color theme="1"/>
            <rFont val="Calibri"/>
            <family val="2"/>
            <scheme val="minor"/>
          </rPr>
          <t>======
ID#AAABbttILg0
PLANEACION    (2025-01-27 22:18:30)
Nuevo indicador. No existe linea base</t>
        </r>
      </text>
    </comment>
    <comment ref="E137" authorId="1" shapeId="0" xr:uid="{A51861AF-5573-40AD-A718-915379516C59}">
      <text>
        <r>
          <rPr>
            <sz val="11"/>
            <color theme="1"/>
            <rFont val="Calibri"/>
            <family val="2"/>
            <scheme val="minor"/>
          </rPr>
          <t>======
ID#AAABbttIKxE
PLANEACION    (2025-01-27 22:18:29)
Nuevo indicador. No existe linea base</t>
        </r>
      </text>
    </comment>
    <comment ref="E138" authorId="1" shapeId="0" xr:uid="{C849CD06-674E-443B-B3ED-2597AE6877F4}">
      <text>
        <r>
          <rPr>
            <sz val="11"/>
            <color theme="1"/>
            <rFont val="Calibri"/>
            <family val="2"/>
            <scheme val="minor"/>
          </rPr>
          <t>======
ID#AAABbtp0-h4
PLANEACION    (2025-01-27 22:18:29)
Nuevo indicador. No existe linea base</t>
        </r>
      </text>
    </comment>
    <comment ref="E139" authorId="1" shapeId="0" xr:uid="{0C7937C7-27DF-4A2B-97A9-E263481E3153}">
      <text>
        <r>
          <rPr>
            <sz val="11"/>
            <color theme="1"/>
            <rFont val="Calibri"/>
            <family val="2"/>
            <scheme val="minor"/>
          </rPr>
          <t>======
ID#AAABbttIK94
PLANEACION    (2025-01-27 22:18:29)
Nuevo indicador. No existe linea base</t>
        </r>
      </text>
    </comment>
    <comment ref="E140" authorId="1" shapeId="0" xr:uid="{33CBC313-69A4-44EC-8A69-B78A176013F4}">
      <text>
        <r>
          <rPr>
            <sz val="11"/>
            <color theme="1"/>
            <rFont val="Calibri"/>
            <family val="2"/>
            <scheme val="minor"/>
          </rPr>
          <t>======
ID#AAABbttIK70
PLANEACION    (2025-01-27 22:18:29)
Nuevo indicador. No existe linea base</t>
        </r>
      </text>
    </comment>
    <comment ref="E141" authorId="1" shapeId="0" xr:uid="{F3BBC358-4B91-4AB2-9E7A-4D54B7F127E4}">
      <text>
        <r>
          <rPr>
            <sz val="11"/>
            <color theme="1"/>
            <rFont val="Calibri"/>
            <family val="2"/>
            <scheme val="minor"/>
          </rPr>
          <t>======
ID#AAABbtp097k
PLANEACION    (2025-01-27 22:18:29)
Nuevo indicador. No existe linea base</t>
        </r>
      </text>
    </comment>
    <comment ref="E142" authorId="1" shapeId="0" xr:uid="{229E8BFD-7C24-4E50-9137-03D18E348BF5}">
      <text>
        <r>
          <rPr>
            <sz val="11"/>
            <color theme="1"/>
            <rFont val="Calibri"/>
            <family val="2"/>
            <scheme val="minor"/>
          </rPr>
          <t>======
ID#AAABbtp0-Ow
PLANEACION    (2025-01-27 22:18:29)
Nuevo indicador. No existe linea base</t>
        </r>
      </text>
    </comment>
    <comment ref="E143" authorId="1" shapeId="0" xr:uid="{0428449C-E865-4971-968C-8EFDA17D168C}">
      <text>
        <r>
          <rPr>
            <sz val="11"/>
            <color theme="1"/>
            <rFont val="Calibri"/>
            <family val="2"/>
            <scheme val="minor"/>
          </rPr>
          <t>======
ID#AAABbtp0-Uo
PLANEACION    (2025-01-27 22:18:29)
Nuevo indicador. No existe linea base</t>
        </r>
      </text>
    </comment>
    <comment ref="E167" authorId="1" shapeId="0" xr:uid="{B1C14E16-91D0-4533-AA6A-700A4F6EEE66}">
      <text>
        <r>
          <rPr>
            <sz val="11"/>
            <color theme="1"/>
            <rFont val="Calibri"/>
            <family val="2"/>
            <scheme val="minor"/>
          </rPr>
          <t>======
ID#AAABbtp0-ME
PLANEACION    (2025-01-27 22:18:29)
Nuevo indicador. No existe linea base</t>
        </r>
      </text>
    </comment>
    <comment ref="E168" authorId="1" shapeId="0" xr:uid="{96109B13-F20F-4872-B816-E009E568CF84}">
      <text>
        <r>
          <rPr>
            <sz val="11"/>
            <color theme="1"/>
            <rFont val="Calibri"/>
            <family val="2"/>
            <scheme val="minor"/>
          </rPr>
          <t>======
ID#AAABbttILcI
PLANEACION    (2025-01-27 22:18:30)
Nuevo indicador. No existe linea base</t>
        </r>
      </text>
    </comment>
    <comment ref="E169" authorId="1" shapeId="0" xr:uid="{95CDD24E-CB04-424A-9D05-8ABBDDA74840}">
      <text>
        <r>
          <rPr>
            <sz val="11"/>
            <color theme="1"/>
            <rFont val="Calibri"/>
            <family val="2"/>
            <scheme val="minor"/>
          </rPr>
          <t>======
ID#AAABbtp0-aw
PLANEACION    (2025-01-27 22:18:29)
Nuevo indicador. No existe linea base</t>
        </r>
      </text>
    </comment>
    <comment ref="E170" authorId="1" shapeId="0" xr:uid="{08DC8E59-0077-47EB-B20B-2A085665119B}">
      <text>
        <r>
          <rPr>
            <sz val="11"/>
            <color theme="1"/>
            <rFont val="Calibri"/>
            <family val="2"/>
            <scheme val="minor"/>
          </rPr>
          <t>======
ID#AAABbttIKdk
PLANEACION    (2025-01-27 22:18:29)
Nuevo indicador. No existe linea base</t>
        </r>
      </text>
    </comment>
    <comment ref="E175" authorId="1" shapeId="0" xr:uid="{D770D19B-C2D0-4F99-88DF-3B4014EE1E6C}">
      <text>
        <r>
          <rPr>
            <sz val="11"/>
            <color theme="1"/>
            <rFont val="Calibri"/>
            <family val="2"/>
            <scheme val="minor"/>
          </rPr>
          <t>======
ID#AAABbttILIw
PLANEACION    (2025-01-27 22:18:30)
Nuevo indicador. No existe linea base</t>
        </r>
      </text>
    </comment>
    <comment ref="E176" authorId="1" shapeId="0" xr:uid="{F26E7737-B04D-409E-952F-440480D6F9BD}">
      <text>
        <r>
          <rPr>
            <sz val="11"/>
            <color theme="1"/>
            <rFont val="Calibri"/>
            <family val="2"/>
            <scheme val="minor"/>
          </rPr>
          <t>======
ID#AAABbtp0-mY
PLANEACION    (2025-01-27 22:18:29)
Nuevo indicador. No existe linea base</t>
        </r>
      </text>
    </comment>
    <comment ref="E177" authorId="1" shapeId="0" xr:uid="{D6A13FC8-740B-439A-9871-75E2154D9A24}">
      <text>
        <r>
          <rPr>
            <sz val="11"/>
            <color theme="1"/>
            <rFont val="Calibri"/>
            <family val="2"/>
            <scheme val="minor"/>
          </rPr>
          <t>======
ID#AAABbttILKo
PLANEACION    (2025-01-27 22:18:30)
Nuevo indicador. No existe linea base</t>
        </r>
      </text>
    </comment>
    <comment ref="E178" authorId="1" shapeId="0" xr:uid="{2450ABB0-DFC3-4A2E-9208-0D307FAD4E24}">
      <text>
        <r>
          <rPr>
            <sz val="11"/>
            <color theme="1"/>
            <rFont val="Calibri"/>
            <family val="2"/>
            <scheme val="minor"/>
          </rPr>
          <t>======
ID#AAABbttIK38
PLANEACION    (2025-01-27 22:18:29)
Nuevo indicador. No existe linea base</t>
        </r>
      </text>
    </comment>
    <comment ref="E179" authorId="1" shapeId="0" xr:uid="{D76C7D01-07CB-49DC-AB48-82F4514167DF}">
      <text>
        <r>
          <rPr>
            <sz val="11"/>
            <color theme="1"/>
            <rFont val="Calibri"/>
            <family val="2"/>
            <scheme val="minor"/>
          </rPr>
          <t>======
ID#AAABbttILaQ
PLANEACION    (2025-01-27 22:18:30)
Nuevo indicador. No existe linea base</t>
        </r>
      </text>
    </comment>
    <comment ref="E180" authorId="1" shapeId="0" xr:uid="{656A8BEB-3C5A-4C66-A941-734C85B20ED5}">
      <text>
        <r>
          <rPr>
            <sz val="11"/>
            <color theme="1"/>
            <rFont val="Calibri"/>
            <family val="2"/>
            <scheme val="minor"/>
          </rPr>
          <t>======
ID#AAABbtp098E
PLANEACION    (2025-01-27 22:18:29)
Nuevo indicador. No existe linea base</t>
        </r>
      </text>
    </comment>
    <comment ref="E181" authorId="1" shapeId="0" xr:uid="{AC0FC83B-7D10-47D9-AB1F-4FD8EF8561EE}">
      <text>
        <r>
          <rPr>
            <sz val="11"/>
            <color theme="1"/>
            <rFont val="Calibri"/>
            <family val="2"/>
            <scheme val="minor"/>
          </rPr>
          <t>======
ID#AAABbtp0-dc
PLANEACION    (2025-01-27 22:18:29)
Nuevo indicador. No existe linea base</t>
        </r>
      </text>
    </comment>
    <comment ref="E182" authorId="1" shapeId="0" xr:uid="{451E1287-48F6-42AA-ADFD-2DEBC8F5B529}">
      <text>
        <r>
          <rPr>
            <sz val="11"/>
            <color theme="1"/>
            <rFont val="Calibri"/>
            <family val="2"/>
            <scheme val="minor"/>
          </rPr>
          <t>======
ID#AAABbtp0-Tk
PLANEACION    (2025-01-27 22:18:29)
Nuevo indicador. No existe linea base</t>
        </r>
      </text>
    </comment>
    <comment ref="E202" authorId="1" shapeId="0" xr:uid="{F94F4E42-B7AB-46F5-8879-DE4FAFD95E9B}">
      <text>
        <r>
          <rPr>
            <sz val="11"/>
            <color theme="1"/>
            <rFont val="Calibri"/>
            <family val="2"/>
            <scheme val="minor"/>
          </rPr>
          <t>======
ID#AAABbttIK2k
PLANEACION    (2025-01-27 22:18:29)
Nuevo indicador. No existe linea base</t>
        </r>
      </text>
    </comment>
    <comment ref="E203" authorId="1" shapeId="0" xr:uid="{A8DA0C86-FFFD-4AD6-814C-6EEF3297FB4F}">
      <text>
        <r>
          <rPr>
            <sz val="11"/>
            <color theme="1"/>
            <rFont val="Calibri"/>
            <family val="2"/>
            <scheme val="minor"/>
          </rPr>
          <t>======
ID#AAABbttILU8
PLANEACION    (2025-01-27 22:18:30)
Nuevo indicador. No existe linea base</t>
        </r>
      </text>
    </comment>
    <comment ref="E204" authorId="1" shapeId="0" xr:uid="{360A8452-6995-411B-BC71-154290C5721C}">
      <text>
        <r>
          <rPr>
            <sz val="11"/>
            <color theme="1"/>
            <rFont val="Calibri"/>
            <family val="2"/>
            <scheme val="minor"/>
          </rPr>
          <t>======
ID#AAABbttIK3Y
PLANEACION    (2025-01-27 22:18:29)
Nuevo indicador. No existe linea base</t>
        </r>
      </text>
    </comment>
    <comment ref="E263" authorId="1" shapeId="0" xr:uid="{EE8F2160-23CC-4E7A-808F-350FC0CE0447}">
      <text>
        <r>
          <rPr>
            <sz val="11"/>
            <color theme="1"/>
            <rFont val="Calibri"/>
            <family val="2"/>
            <scheme val="minor"/>
          </rPr>
          <t>======
ID#AAABbttIK1U
PLANEACION    (2025-01-27 22:18:29)
Nuevo indicador. No existe linea base</t>
        </r>
      </text>
    </comment>
    <comment ref="E273" authorId="1" shapeId="0" xr:uid="{8B31B7F3-ACB9-4A3F-8CD0-953CBBC521FF}">
      <text>
        <r>
          <rPr>
            <sz val="11"/>
            <color theme="1"/>
            <rFont val="Calibri"/>
            <family val="2"/>
            <scheme val="minor"/>
          </rPr>
          <t>======
ID#AAABbttILjw
PLANEACION    (2025-01-27 22:18:30)
Nuevo indicador. No existe linea base</t>
        </r>
      </text>
    </comment>
    <comment ref="E274" authorId="1" shapeId="0" xr:uid="{4CA8B667-908B-431B-8408-239FF82FFA19}">
      <text>
        <r>
          <rPr>
            <sz val="11"/>
            <color theme="1"/>
            <rFont val="Calibri"/>
            <family val="2"/>
            <scheme val="minor"/>
          </rPr>
          <t>======
ID#AAABbttILfY
PLANEACION    (2025-01-27 22:18:30)
Nuevo indicador. No existe linea base</t>
        </r>
      </text>
    </comment>
    <comment ref="E275" authorId="1" shapeId="0" xr:uid="{AE70B32B-0DD8-4D3D-9F82-E0BE82466ABC}">
      <text>
        <r>
          <rPr>
            <sz val="11"/>
            <color theme="1"/>
            <rFont val="Calibri"/>
            <family val="2"/>
            <scheme val="minor"/>
          </rPr>
          <t>======
ID#AAABbttIKjg
PLANEACION    (2025-01-27 22:18:29)
Nuevo indicador. No existe linea base</t>
        </r>
      </text>
    </comment>
    <comment ref="E279" authorId="1" shapeId="0" xr:uid="{DFF651DD-C827-421E-A92B-597BE14B3E66}">
      <text>
        <r>
          <rPr>
            <sz val="11"/>
            <color theme="1"/>
            <rFont val="Calibri"/>
            <family val="2"/>
            <scheme val="minor"/>
          </rPr>
          <t>======
ID#AAABbttILDg
PLANEACION    (2025-01-27 22:18:30)
Nuevo indicador. No existe linea base</t>
        </r>
      </text>
    </comment>
    <comment ref="E285" authorId="1" shapeId="0" xr:uid="{3E81D22A-C26F-4FDB-93EC-1E15714D2C97}">
      <text>
        <r>
          <rPr>
            <sz val="11"/>
            <color theme="1"/>
            <rFont val="Calibri"/>
            <family val="2"/>
            <scheme val="minor"/>
          </rPr>
          <t>======
ID#AAABbttIKfs
PLANEACION    (2025-01-27 22:18:29)
Nuevo indicador. No existe linea base</t>
        </r>
      </text>
    </comment>
    <comment ref="E286" authorId="1" shapeId="0" xr:uid="{591C19A4-2D48-4B1C-A43F-D650EEF40FE8}">
      <text>
        <r>
          <rPr>
            <sz val="11"/>
            <color theme="1"/>
            <rFont val="Calibri"/>
            <family val="2"/>
            <scheme val="minor"/>
          </rPr>
          <t>======
ID#AAABbttILLw
PLANEACION    (2025-01-27 22:18:30)
Nuevo indicador. No existe linea base</t>
        </r>
      </text>
    </comment>
    <comment ref="E294" authorId="1" shapeId="0" xr:uid="{BC62F2B3-AAFB-490E-9109-950EEDB41A27}">
      <text>
        <r>
          <rPr>
            <sz val="11"/>
            <color theme="1"/>
            <rFont val="Calibri"/>
            <family val="2"/>
            <scheme val="minor"/>
          </rPr>
          <t>======
ID#AAABbttILGU
PLANEACION    (2025-01-27 22:18:30)
Nuevo indicador. No existe linea base</t>
        </r>
      </text>
    </comment>
    <comment ref="E305" authorId="1" shapeId="0" xr:uid="{CA572458-9ADF-4ED9-8D07-7B6DD6444039}">
      <text>
        <r>
          <rPr>
            <sz val="11"/>
            <color theme="1"/>
            <rFont val="Calibri"/>
            <family val="2"/>
            <scheme val="minor"/>
          </rPr>
          <t>======
ID#AAABbttILcg
PLANEACION    (2025-01-27 22:18:30)
Nuevo indicador. No existe linea base</t>
        </r>
      </text>
    </comment>
    <comment ref="E306" authorId="1" shapeId="0" xr:uid="{1F712407-2980-49CE-94CC-3652815FE482}">
      <text>
        <r>
          <rPr>
            <sz val="11"/>
            <color theme="1"/>
            <rFont val="Calibri"/>
            <family val="2"/>
            <scheme val="minor"/>
          </rPr>
          <t>======
ID#AAABbttIKoY
PLANEACION    (2025-01-27 22:18:29)
Nuevo indicador. No existe linea base</t>
        </r>
      </text>
    </comment>
    <comment ref="E307" authorId="1" shapeId="0" xr:uid="{57191CD0-2FDD-40B5-8BF0-E4C5B64CE98D}">
      <text>
        <r>
          <rPr>
            <sz val="11"/>
            <color theme="1"/>
            <rFont val="Calibri"/>
            <family val="2"/>
            <scheme val="minor"/>
          </rPr>
          <t>======
ID#AAABbtp0-Nk
PLANEACION    (2025-01-27 22:18:29)
Nuevo indicador. No existe linea base</t>
        </r>
      </text>
    </comment>
    <comment ref="E308" authorId="1" shapeId="0" xr:uid="{F6BC3803-0272-4D65-9C8D-02DD31816A3A}">
      <text>
        <r>
          <rPr>
            <sz val="11"/>
            <color theme="1"/>
            <rFont val="Calibri"/>
            <family val="2"/>
            <scheme val="minor"/>
          </rPr>
          <t>======
ID#AAABbtp0-Yc
PLANEACION    (2025-01-27 22:18:29)
Nuevo indicador. No existe linea base</t>
        </r>
      </text>
    </comment>
    <comment ref="E326" authorId="1" shapeId="0" xr:uid="{BF5E4B16-8577-4886-BA42-BD0C314A7DAF}">
      <text>
        <r>
          <rPr>
            <sz val="11"/>
            <color theme="1"/>
            <rFont val="Calibri"/>
            <family val="2"/>
            <scheme val="minor"/>
          </rPr>
          <t>======
ID#AAABbtp0-io
PLANEACION    (2025-01-27 22:18:29)
Nuevo indicador no existe linea base</t>
        </r>
      </text>
    </comment>
    <comment ref="E327" authorId="1" shapeId="0" xr:uid="{06A2591D-7AC1-4CF8-9531-2163E4D77325}">
      <text>
        <r>
          <rPr>
            <sz val="11"/>
            <color theme="1"/>
            <rFont val="Calibri"/>
            <family val="2"/>
            <scheme val="minor"/>
          </rPr>
          <t>======
ID#AAABbttIKpY
PLANEACION    (2025-01-27 22:18:29)
Nuevo indicador no existe linea base</t>
        </r>
      </text>
    </comment>
    <comment ref="E328" authorId="1" shapeId="0" xr:uid="{6DC656F5-96EA-43B7-90CE-3C764E88FBC9}">
      <text>
        <r>
          <rPr>
            <sz val="11"/>
            <color theme="1"/>
            <rFont val="Calibri"/>
            <family val="2"/>
            <scheme val="minor"/>
          </rPr>
          <t>======
ID#AAABbttILQ4
PLANEACION    (2025-01-27 22:18:30)
Nuevo indicador no existe linea base</t>
        </r>
      </text>
    </comment>
    <comment ref="E329" authorId="1" shapeId="0" xr:uid="{F40B2D04-5088-4D5A-98C3-72BCADECC551}">
      <text>
        <r>
          <rPr>
            <sz val="11"/>
            <color theme="1"/>
            <rFont val="Calibri"/>
            <family val="2"/>
            <scheme val="minor"/>
          </rPr>
          <t>======
ID#AAABbtp099A
PLANEACION    (2025-01-27 22:18:29)
Nuevo indicador no existe linea base</t>
        </r>
      </text>
    </comment>
    <comment ref="E330" authorId="1" shapeId="0" xr:uid="{02684507-44BB-4FD2-AA88-9E5BD0B114F6}">
      <text>
        <r>
          <rPr>
            <sz val="11"/>
            <color theme="1"/>
            <rFont val="Calibri"/>
            <family val="2"/>
            <scheme val="minor"/>
          </rPr>
          <t>======
ID#AAABbtp099U
PLANEACION    (2025-01-27 22:18:29)
Nuevo indicador no existe linea base</t>
        </r>
      </text>
    </comment>
    <comment ref="E331" authorId="1" shapeId="0" xr:uid="{00773735-AEE8-40FB-9E0A-B780AD3FA92B}">
      <text>
        <r>
          <rPr>
            <sz val="11"/>
            <color theme="1"/>
            <rFont val="Calibri"/>
            <family val="2"/>
            <scheme val="minor"/>
          </rPr>
          <t>======
ID#AAABbtp0-TE
PLANEACION    (2025-01-27 22:18:29)
Nuevo indicador no existe linea base</t>
        </r>
      </text>
    </comment>
    <comment ref="E332" authorId="1" shapeId="0" xr:uid="{CE1B7D87-609E-4CBB-B728-65B3201832CA}">
      <text>
        <r>
          <rPr>
            <sz val="11"/>
            <color theme="1"/>
            <rFont val="Calibri"/>
            <family val="2"/>
            <scheme val="minor"/>
          </rPr>
          <t>======
ID#AAABbttILa0
PLANEACION    (2025-01-27 22:18:30)
Nuevo indicador no existe linea base</t>
        </r>
      </text>
    </comment>
    <comment ref="E333" authorId="1" shapeId="0" xr:uid="{7477042F-A418-41C3-B842-59A9B5766863}">
      <text>
        <r>
          <rPr>
            <sz val="11"/>
            <color theme="1"/>
            <rFont val="Calibri"/>
            <family val="2"/>
            <scheme val="minor"/>
          </rPr>
          <t>======
ID#AAABbttILGc
PLANEACION    (2025-01-27 22:18:30)
Nuevo indicador no existe linea base</t>
        </r>
      </text>
    </comment>
    <comment ref="E341" authorId="1" shapeId="0" xr:uid="{1FB7C4C7-ACAE-41A2-8E4A-C42564200CA0}">
      <text>
        <r>
          <rPr>
            <sz val="11"/>
            <color theme="1"/>
            <rFont val="Calibri"/>
            <family val="2"/>
            <scheme val="minor"/>
          </rPr>
          <t>======
ID#AAABbttIK_E
PLANEACION    (2025-01-27 22:18:29)
Nuevo indicador no existe linea base</t>
        </r>
      </text>
    </comment>
    <comment ref="E343" authorId="1" shapeId="0" xr:uid="{9C68A847-31D6-4DB2-A507-5BA914A70D59}">
      <text>
        <r>
          <rPr>
            <sz val="11"/>
            <color theme="1"/>
            <rFont val="Calibri"/>
            <family val="2"/>
            <scheme val="minor"/>
          </rPr>
          <t>======
ID#AAABbttILSI
PLANEACION    (2025-01-27 22:18:30)
Nuevo indicador no existe linea base</t>
        </r>
      </text>
    </comment>
    <comment ref="E345" authorId="1" shapeId="0" xr:uid="{B536338C-0274-40FA-808F-5EFAF85D1471}">
      <text>
        <r>
          <rPr>
            <sz val="11"/>
            <color theme="1"/>
            <rFont val="Calibri"/>
            <family val="2"/>
            <scheme val="minor"/>
          </rPr>
          <t>======
ID#AAABbttIKog
PLANEACION    (2025-01-27 22:18:29)
Nuevo indicador no existe linea base</t>
        </r>
      </text>
    </comment>
    <comment ref="E346" authorId="1" shapeId="0" xr:uid="{F8D8AC3D-347E-4DA2-9C5D-4469870E8A11}">
      <text>
        <r>
          <rPr>
            <sz val="11"/>
            <color theme="1"/>
            <rFont val="Calibri"/>
            <family val="2"/>
            <scheme val="minor"/>
          </rPr>
          <t>======
ID#AAABbtp0-jI
PLANEACION    (2025-01-27 22:18:29)
Nuevo indicador no existe linea base</t>
        </r>
      </text>
    </comment>
    <comment ref="E347" authorId="1" shapeId="0" xr:uid="{82EA5B9E-BF01-4F4A-BA7C-C5D31B65FB47}">
      <text>
        <r>
          <rPr>
            <sz val="11"/>
            <color theme="1"/>
            <rFont val="Calibri"/>
            <family val="2"/>
            <scheme val="minor"/>
          </rPr>
          <t>======
ID#AAABbtp0-Hw
PLANEACION    (2025-01-27 22:18:29)
Nuevo indicador no existe linea base</t>
        </r>
      </text>
    </comment>
    <comment ref="E349" authorId="1" shapeId="0" xr:uid="{9B31BC94-60CE-41F0-990A-0077FCA04CD9}">
      <text>
        <r>
          <rPr>
            <sz val="11"/>
            <color theme="1"/>
            <rFont val="Calibri"/>
            <family val="2"/>
            <scheme val="minor"/>
          </rPr>
          <t>======
ID#AAABbttILcU
PLANEACION    (2025-01-27 22:18:30)
Nuevo indicador no existe linea base</t>
        </r>
      </text>
    </comment>
    <comment ref="E350" authorId="1" shapeId="0" xr:uid="{567FDD26-FA43-4D2F-B7CE-45247F7245E4}">
      <text>
        <r>
          <rPr>
            <sz val="11"/>
            <color theme="1"/>
            <rFont val="Calibri"/>
            <family val="2"/>
            <scheme val="minor"/>
          </rPr>
          <t>======
ID#AAABbttILR8
PLANEACION    (2025-01-27 22:18:30)
Nuevo indicador no existe linea base</t>
        </r>
      </text>
    </comment>
    <comment ref="E351" authorId="1" shapeId="0" xr:uid="{198F47B5-F5FB-40F9-AF0F-54AFD883962A}">
      <text>
        <r>
          <rPr>
            <sz val="11"/>
            <color theme="1"/>
            <rFont val="Calibri"/>
            <family val="2"/>
            <scheme val="minor"/>
          </rPr>
          <t>======
ID#AAABbttILEE
PLANEACION    (2025-01-27 22:18:30)
Nuevo indicador no existe linea base</t>
        </r>
      </text>
    </comment>
    <comment ref="E355" authorId="1" shapeId="0" xr:uid="{738FB02D-780C-481A-BB8A-EF7EBB8AC4BF}">
      <text>
        <r>
          <rPr>
            <sz val="11"/>
            <color theme="1"/>
            <rFont val="Calibri"/>
            <family val="2"/>
            <scheme val="minor"/>
          </rPr>
          <t>======
ID#AAABbtp0-mU
PLANEACION    (2025-01-27 22:18:29)
Nuevo indicador no existe linea base</t>
        </r>
      </text>
    </comment>
    <comment ref="E356" authorId="1" shapeId="0" xr:uid="{B5439629-C38E-4F0B-AF73-652EAA3E70C0}">
      <text>
        <r>
          <rPr>
            <sz val="11"/>
            <color theme="1"/>
            <rFont val="Calibri"/>
            <family val="2"/>
            <scheme val="minor"/>
          </rPr>
          <t>======
ID#AAABbttIKz0
PLANEACION    (2025-01-27 22:18:29)
Nuevo indicador no existe linea base</t>
        </r>
      </text>
    </comment>
    <comment ref="E373" authorId="1" shapeId="0" xr:uid="{4CE427E4-97F7-425A-9CE7-19DF96033161}">
      <text>
        <r>
          <rPr>
            <sz val="11"/>
            <color theme="1"/>
            <rFont val="Calibri"/>
            <family val="2"/>
            <scheme val="minor"/>
          </rPr>
          <t>======
ID#AAABbtp0-PM
PLANEACION    (2025-01-27 22:18:29)
Nuevo indicador no exiete linea base</t>
        </r>
      </text>
    </comment>
    <comment ref="E374" authorId="1" shapeId="0" xr:uid="{474C9DEB-40F6-480D-96A2-69FE2B2D0483}">
      <text>
        <r>
          <rPr>
            <sz val="11"/>
            <color theme="1"/>
            <rFont val="Calibri"/>
            <family val="2"/>
            <scheme val="minor"/>
          </rPr>
          <t>======
ID#AAABbttILIc
PLANEACION    (2025-01-27 22:18:30)
Nuevo indicador no exiete linea base</t>
        </r>
      </text>
    </comment>
    <comment ref="E375" authorId="1" shapeId="0" xr:uid="{592EFE7C-C9CD-4AF3-91CA-8D864AE46141}">
      <text>
        <r>
          <rPr>
            <sz val="11"/>
            <color theme="1"/>
            <rFont val="Calibri"/>
            <family val="2"/>
            <scheme val="minor"/>
          </rPr>
          <t>======
ID#AAABbtp0-bE
PLANEACION    (2025-01-27 22:18:29)
Nuevo indicador no exiete linea base</t>
        </r>
      </text>
    </comment>
    <comment ref="E377" authorId="1" shapeId="0" xr:uid="{530EE3BF-8FB3-4BB0-8ABF-81DD3DD11BF4}">
      <text>
        <r>
          <rPr>
            <sz val="11"/>
            <color theme="1"/>
            <rFont val="Calibri"/>
            <family val="2"/>
            <scheme val="minor"/>
          </rPr>
          <t>======
ID#AAABbtp0-TI
PLANEACION    (2025-01-27 22:18:29)
Nuevo indicador no exiete linea base</t>
        </r>
      </text>
    </comment>
    <comment ref="E379" authorId="1" shapeId="0" xr:uid="{6638D763-581B-4454-9211-CACB1C7C9609}">
      <text>
        <r>
          <rPr>
            <sz val="11"/>
            <color theme="1"/>
            <rFont val="Calibri"/>
            <family val="2"/>
            <scheme val="minor"/>
          </rPr>
          <t>======
ID#AAABbttILeI
PLANEACION    (2025-01-27 22:18:30)
Nuevo indicador no exiete linea base</t>
        </r>
      </text>
    </comment>
    <comment ref="E391" authorId="1" shapeId="0" xr:uid="{05696765-C1EA-4D3A-8D5D-234871ADD3B7}">
      <text>
        <r>
          <rPr>
            <sz val="11"/>
            <color theme="1"/>
            <rFont val="Calibri"/>
            <family val="2"/>
            <scheme val="minor"/>
          </rPr>
          <t>======
ID#AAABbttILgU
PLANEACION    (2025-01-27 22:18:30)
Nuevo indicador no exiete linea base</t>
        </r>
      </text>
    </comment>
    <comment ref="E394" authorId="1" shapeId="0" xr:uid="{E6A3758B-4995-4523-B668-F45352F5C6C9}">
      <text>
        <r>
          <rPr>
            <sz val="11"/>
            <color theme="1"/>
            <rFont val="Calibri"/>
            <family val="2"/>
            <scheme val="minor"/>
          </rPr>
          <t>======
ID#AAABbttIK7M
PLANEACION    (2025-01-27 22:18:29)
Nuevo indicador no exiete linea base</t>
        </r>
      </text>
    </comment>
    <comment ref="E395" authorId="1" shapeId="0" xr:uid="{70C1B0FD-E9E3-47B5-B1C2-1F514B55A3C9}">
      <text>
        <r>
          <rPr>
            <sz val="11"/>
            <color theme="1"/>
            <rFont val="Calibri"/>
            <family val="2"/>
            <scheme val="minor"/>
          </rPr>
          <t>======
ID#AAABbttILbo
PLANEACION    (2025-01-27 22:18:30)
Nuevo indicador no exiete linea base</t>
        </r>
      </text>
    </comment>
    <comment ref="E430" authorId="1" shapeId="0" xr:uid="{FE6925E7-1BBA-491F-AD83-6A2E946747CF}">
      <text>
        <r>
          <rPr>
            <sz val="11"/>
            <color theme="1"/>
            <rFont val="Calibri"/>
            <family val="2"/>
            <scheme val="minor"/>
          </rPr>
          <t>======
ID#AAABbtp093k
PLANEACION    (2025-01-27 22:18:29)
Nuevo indicador no exiete linea base</t>
        </r>
      </text>
    </comment>
    <comment ref="E431" authorId="1" shapeId="0" xr:uid="{D39D28BA-CD99-412F-A03C-511BED634B57}">
      <text>
        <r>
          <rPr>
            <sz val="11"/>
            <color theme="1"/>
            <rFont val="Calibri"/>
            <family val="2"/>
            <scheme val="minor"/>
          </rPr>
          <t>======
ID#AAABbtp0-Eo
PLANEACION    (2025-01-27 22:18:29)
Nuevo indicador no exiete linea base</t>
        </r>
      </text>
    </comment>
    <comment ref="E432" authorId="1" shapeId="0" xr:uid="{0F33ADEE-ADFC-4F20-B22E-84718EFAD23A}">
      <text>
        <r>
          <rPr>
            <sz val="11"/>
            <color theme="1"/>
            <rFont val="Calibri"/>
            <family val="2"/>
            <scheme val="minor"/>
          </rPr>
          <t>======
ID#AAABbtp0-CE
PLANEACION    (2025-01-27 22:18:29)
Nuevo indicador no exiete linea base</t>
        </r>
      </text>
    </comment>
    <comment ref="E433" authorId="1" shapeId="0" xr:uid="{7DAE2A41-BC1F-46EE-AF9B-5BC9FDE9D67F}">
      <text>
        <r>
          <rPr>
            <sz val="11"/>
            <color theme="1"/>
            <rFont val="Calibri"/>
            <family val="2"/>
            <scheme val="minor"/>
          </rPr>
          <t>======
ID#AAABbtp0-co
PLANEACION    (2025-01-27 22:18:29)
Nuevo indicador no exiete linea base</t>
        </r>
      </text>
    </comment>
    <comment ref="E434" authorId="1" shapeId="0" xr:uid="{FC483296-B8C5-4AE1-8B9A-FE6C23FABAC6}">
      <text>
        <r>
          <rPr>
            <sz val="11"/>
            <color theme="1"/>
            <rFont val="Calibri"/>
            <family val="2"/>
            <scheme val="minor"/>
          </rPr>
          <t>======
ID#AAABbtp092Q
PLANEACION    (2025-01-27 22:18:29)
Nuevo indicador no exiete linea base</t>
        </r>
      </text>
    </comment>
    <comment ref="E435" authorId="1" shapeId="0" xr:uid="{C5C5ADC6-A5AA-45D0-8EDF-265F768246BD}">
      <text>
        <r>
          <rPr>
            <sz val="11"/>
            <color theme="1"/>
            <rFont val="Calibri"/>
            <family val="2"/>
            <scheme val="minor"/>
          </rPr>
          <t>======
ID#AAABbtp0914
PLANEACION    (2025-01-27 22:18:29)
Nuevo indicador no exiete linea base</t>
        </r>
      </text>
    </comment>
    <comment ref="E436" authorId="1" shapeId="0" xr:uid="{4A33AC59-B0CB-4083-A68B-79D2E2E83A51}">
      <text>
        <r>
          <rPr>
            <sz val="11"/>
            <color theme="1"/>
            <rFont val="Calibri"/>
            <family val="2"/>
            <scheme val="minor"/>
          </rPr>
          <t>======
ID#AAABbtp0-XI
PLANEACION    (2025-01-27 22:18:29)
Nuevo indicador no exiete linea base</t>
        </r>
      </text>
    </comment>
    <comment ref="E437" authorId="1" shapeId="0" xr:uid="{011A9B88-6846-4037-86B9-E7A58CC66917}">
      <text>
        <r>
          <rPr>
            <sz val="11"/>
            <color theme="1"/>
            <rFont val="Calibri"/>
            <family val="2"/>
            <scheme val="minor"/>
          </rPr>
          <t>======
ID#AAABbttILT4
PLANEACION    (2025-01-27 22:18:30)
Nuevo indicador no exiete linea base</t>
        </r>
      </text>
    </comment>
    <comment ref="E447" authorId="1" shapeId="0" xr:uid="{970D2619-C57D-4905-A755-DDC9FEEEBBD0}">
      <text>
        <r>
          <rPr>
            <sz val="11"/>
            <color theme="1"/>
            <rFont val="Calibri"/>
            <family val="2"/>
            <scheme val="minor"/>
          </rPr>
          <t>======
ID#AAABbtp097M
PLANEACION    (2025-01-27 22:18:29)
Nuevo indicador no exiete linea base</t>
        </r>
      </text>
    </comment>
    <comment ref="E448" authorId="1" shapeId="0" xr:uid="{E7641F1F-D1A2-427A-A065-DC3BB5290FC7}">
      <text>
        <r>
          <rPr>
            <sz val="11"/>
            <color theme="1"/>
            <rFont val="Calibri"/>
            <family val="2"/>
            <scheme val="minor"/>
          </rPr>
          <t>======
ID#AAABbttIKcc
PLANEACION    (2025-01-27 22:18:29)
Nuevo indicador no exiete linea base</t>
        </r>
      </text>
    </comment>
    <comment ref="E449" authorId="1" shapeId="0" xr:uid="{E7EAF6B1-4DC7-46D1-B8AC-CBE1215A34F6}">
      <text>
        <r>
          <rPr>
            <sz val="11"/>
            <color theme="1"/>
            <rFont val="Calibri"/>
            <family val="2"/>
            <scheme val="minor"/>
          </rPr>
          <t>======
ID#AAABbtp090Y
PLANEACION    (2025-01-27 22:18:29)
Nuevo indicador no exiete linea base</t>
        </r>
      </text>
    </comment>
    <comment ref="E450" authorId="1" shapeId="0" xr:uid="{3920893E-F8FC-47B0-9509-73F7D86CEB27}">
      <text>
        <r>
          <rPr>
            <sz val="11"/>
            <color theme="1"/>
            <rFont val="Calibri"/>
            <family val="2"/>
            <scheme val="minor"/>
          </rPr>
          <t>======
ID#AAABbttILf4
PLANEACION    (2025-01-27 22:18:30)
Nuevo indicador no exiete linea base</t>
        </r>
      </text>
    </comment>
    <comment ref="E451" authorId="1" shapeId="0" xr:uid="{69086653-CFC6-4F68-80F4-9C0B20D66D5B}">
      <text>
        <r>
          <rPr>
            <sz val="11"/>
            <color theme="1"/>
            <rFont val="Calibri"/>
            <family val="2"/>
            <scheme val="minor"/>
          </rPr>
          <t>======
ID#AAABbttILk4
PLANEACION    (2025-01-27 22:18:30)
Nuevo indicador no exiete linea base</t>
        </r>
      </text>
    </comment>
    <comment ref="E452" authorId="1" shapeId="0" xr:uid="{ACAE3B11-8601-410E-80A9-34EABD50CFD4}">
      <text>
        <r>
          <rPr>
            <sz val="11"/>
            <color theme="1"/>
            <rFont val="Calibri"/>
            <family val="2"/>
            <scheme val="minor"/>
          </rPr>
          <t>======
ID#AAABbttIKg0
PLANEACION    (2025-01-27 22:18:29)
Nuevo indicador no exiete linea base</t>
        </r>
      </text>
    </comment>
    <comment ref="E453" authorId="1" shapeId="0" xr:uid="{D7BE1CD7-5316-4C90-BE05-3C1E4334664F}">
      <text>
        <r>
          <rPr>
            <sz val="11"/>
            <color theme="1"/>
            <rFont val="Calibri"/>
            <family val="2"/>
            <scheme val="minor"/>
          </rPr>
          <t>======
ID#AAABbtp0-lQ
PLANEACION    (2025-01-27 22:18:29)
Nuevo indicador no exiete linea base</t>
        </r>
      </text>
    </comment>
    <comment ref="E466" authorId="1" shapeId="0" xr:uid="{C439B277-33B1-4C8B-8C89-C1FA8FFB37D0}">
      <text>
        <r>
          <rPr>
            <sz val="11"/>
            <color theme="1"/>
            <rFont val="Calibri"/>
            <family val="2"/>
            <scheme val="minor"/>
          </rPr>
          <t>======
ID#AAABbttILcQ
PLANEACION    (2025-01-27 22:18:30)
Nuevo indicador no exiete linea base</t>
        </r>
      </text>
    </comment>
    <comment ref="E483" authorId="1" shapeId="0" xr:uid="{2F23520E-4CE4-4B9D-9F0F-7527F1FAB275}">
      <text>
        <r>
          <rPr>
            <sz val="11"/>
            <color theme="1"/>
            <rFont val="Calibri"/>
            <family val="2"/>
            <scheme val="minor"/>
          </rPr>
          <t>======
ID#AAABbtp0-jo
PLANEACION    (2025-01-27 22:18:29)
Nuevo indicador no exiete linea base</t>
        </r>
      </text>
    </comment>
    <comment ref="E484" authorId="1" shapeId="0" xr:uid="{1A65A08E-3A7A-4F47-B39A-14F56116E384}">
      <text>
        <r>
          <rPr>
            <sz val="11"/>
            <color theme="1"/>
            <rFont val="Calibri"/>
            <family val="2"/>
            <scheme val="minor"/>
          </rPr>
          <t>======
ID#AAABbttIKiw
PLANEACION    (2025-01-27 22:18:29)
Nuevo indicador no exiete linea base</t>
        </r>
      </text>
    </comment>
    <comment ref="E485" authorId="1" shapeId="0" xr:uid="{13E4C5CE-AA6F-4877-826B-72497DD20D9D}">
      <text>
        <r>
          <rPr>
            <sz val="11"/>
            <color theme="1"/>
            <rFont val="Calibri"/>
            <family val="2"/>
            <scheme val="minor"/>
          </rPr>
          <t>======
ID#AAABbttILW8
PLANEACION    (2025-01-27 22:18:30)
Nuevo indicador no exiete linea base</t>
        </r>
      </text>
    </comment>
    <comment ref="E486" authorId="1" shapeId="0" xr:uid="{83195B79-6936-4CB3-8465-F26368F335C8}">
      <text>
        <r>
          <rPr>
            <sz val="11"/>
            <color theme="1"/>
            <rFont val="Calibri"/>
            <family val="2"/>
            <scheme val="minor"/>
          </rPr>
          <t>======
ID#AAABbtp0-Sk
PLANEACION    (2025-01-27 22:18:29)
Nuevo indicador no exiete linea base</t>
        </r>
      </text>
    </comment>
    <comment ref="E487" authorId="1" shapeId="0" xr:uid="{E8B102FC-0C49-4ACD-BF58-85E13DDE0DBA}">
      <text>
        <r>
          <rPr>
            <sz val="11"/>
            <color theme="1"/>
            <rFont val="Calibri"/>
            <family val="2"/>
            <scheme val="minor"/>
          </rPr>
          <t>======
ID#AAABbttIKnM
PLANEACION    (2025-01-27 22:18:29)
Nuevo indicador no exiete linea base</t>
        </r>
      </text>
    </comment>
    <comment ref="E488" authorId="1" shapeId="0" xr:uid="{3E8F28AB-86BE-489C-87B3-946D1B751DE7}">
      <text>
        <r>
          <rPr>
            <sz val="11"/>
            <color theme="1"/>
            <rFont val="Calibri"/>
            <family val="2"/>
            <scheme val="minor"/>
          </rPr>
          <t>======
ID#AAABbtp0-TQ
PLANEACION    (2025-01-27 22:18:29)
Nuevo indicador no exiete linea base</t>
        </r>
      </text>
    </comment>
    <comment ref="E489" authorId="1" shapeId="0" xr:uid="{F1F88DD5-B207-483B-95AB-566DDF33F866}">
      <text>
        <r>
          <rPr>
            <sz val="11"/>
            <color theme="1"/>
            <rFont val="Calibri"/>
            <family val="2"/>
            <scheme val="minor"/>
          </rPr>
          <t>======
ID#AAABbtp0-LI
PLANEACION    (2025-01-27 22:18:29)
Nuevo indicador no exiete linea base</t>
        </r>
      </text>
    </comment>
    <comment ref="E490" authorId="1" shapeId="0" xr:uid="{EE4CA862-6CCF-40D5-8255-BDE0CF1770B5}">
      <text>
        <r>
          <rPr>
            <sz val="11"/>
            <color theme="1"/>
            <rFont val="Calibri"/>
            <family val="2"/>
            <scheme val="minor"/>
          </rPr>
          <t>======
ID#AAABbttIKfE
PLANEACION    (2025-01-27 22:18:29)
Nuevo indicador no exiete linea base</t>
        </r>
      </text>
    </comment>
    <comment ref="E495" authorId="1" shapeId="0" xr:uid="{8764C47A-C399-4000-90B5-C09B259B0A0A}">
      <text>
        <r>
          <rPr>
            <sz val="11"/>
            <color theme="1"/>
            <rFont val="Calibri"/>
            <family val="2"/>
            <scheme val="minor"/>
          </rPr>
          <t>======
ID#AAABbttIKuY
PLANEACION    (2025-01-27 22:18:29)
Nuevo indicador no exiete linea base</t>
        </r>
      </text>
    </comment>
    <comment ref="E496" authorId="1" shapeId="0" xr:uid="{F301070B-041A-4C5F-9E44-0D18925E688F}">
      <text>
        <r>
          <rPr>
            <sz val="11"/>
            <color theme="1"/>
            <rFont val="Calibri"/>
            <family val="2"/>
            <scheme val="minor"/>
          </rPr>
          <t>======
ID#AAABbtp093o
PLANEACION    (2025-01-27 22:18:29)
Nuevo indicador no exiete linea base</t>
        </r>
      </text>
    </comment>
    <comment ref="E497" authorId="1" shapeId="0" xr:uid="{5A0E4824-1DC5-45D4-9B3B-FA65DFBA357C}">
      <text>
        <r>
          <rPr>
            <sz val="11"/>
            <color theme="1"/>
            <rFont val="Calibri"/>
            <family val="2"/>
            <scheme val="minor"/>
          </rPr>
          <t>======
ID#AAABczifUTM
PLANEACION    (2025-01-27 22:18:29)
Nuevo indicador no exiete linea base</t>
        </r>
      </text>
    </comment>
    <comment ref="E498" authorId="1" shapeId="0" xr:uid="{17C64E60-D392-4C52-A056-932E37EF9D42}">
      <text>
        <r>
          <rPr>
            <sz val="11"/>
            <color theme="1"/>
            <rFont val="Calibri"/>
            <family val="2"/>
            <scheme val="minor"/>
          </rPr>
          <t>======
ID#AAABbttILJQ
PLANEACION    (2025-01-27 22:18:30)
Nuevo indicador no exiete linea base</t>
        </r>
      </text>
    </comment>
    <comment ref="E535" authorId="1" shapeId="0" xr:uid="{10EF8056-D4D0-4301-9596-39FEA2DB7E8D}">
      <text>
        <r>
          <rPr>
            <sz val="11"/>
            <color theme="1"/>
            <rFont val="Calibri"/>
            <family val="2"/>
            <scheme val="minor"/>
          </rPr>
          <t>======
ID#AAABbtp0-N0
PLANEACION    (2025-01-27 22:18:29)
Nuevo indicador no exiete linea base</t>
        </r>
      </text>
    </comment>
    <comment ref="E536" authorId="1" shapeId="0" xr:uid="{EE285164-EBFD-4147-A061-EB7D9F26A754}">
      <text>
        <r>
          <rPr>
            <sz val="11"/>
            <color theme="1"/>
            <rFont val="Calibri"/>
            <family val="2"/>
            <scheme val="minor"/>
          </rPr>
          <t>======
ID#AAABbtp0-DQ
PLANEACION    (2025-01-27 22:18:29)
Nuevo indicador no exiete linea base</t>
        </r>
      </text>
    </comment>
    <comment ref="E537" authorId="1" shapeId="0" xr:uid="{31A5D10B-8C52-4491-80C9-8DBFFF795772}">
      <text>
        <r>
          <rPr>
            <sz val="11"/>
            <color theme="1"/>
            <rFont val="Calibri"/>
            <family val="2"/>
            <scheme val="minor"/>
          </rPr>
          <t>======
ID#AAABbttILOg
PLANEACION    (2025-01-27 22:18:30)
Nuevo indicador no exiete linea base</t>
        </r>
      </text>
    </comment>
    <comment ref="E538" authorId="1" shapeId="0" xr:uid="{83AA9219-C19C-4579-9A2B-087AEF8B9DE0}">
      <text>
        <r>
          <rPr>
            <sz val="11"/>
            <color theme="1"/>
            <rFont val="Calibri"/>
            <family val="2"/>
            <scheme val="minor"/>
          </rPr>
          <t>======
ID#AAABbttILWg
PLANEACION    (2025-01-27 22:18:30)
Nuevo indicador no exiete linea base</t>
        </r>
      </text>
    </comment>
    <comment ref="E540" authorId="1" shapeId="0" xr:uid="{5235D311-4C8A-4DD9-9A19-FC3A660A2B07}">
      <text>
        <r>
          <rPr>
            <sz val="11"/>
            <color theme="1"/>
            <rFont val="Calibri"/>
            <family val="2"/>
            <scheme val="minor"/>
          </rPr>
          <t>======
ID#AAABbttIKmE
PLANEACION    (2025-01-27 22:18:29)
Nuevo indicador no exiete linea base</t>
        </r>
      </text>
    </comment>
    <comment ref="E541" authorId="1" shapeId="0" xr:uid="{FCBB6747-2EC4-49A6-8F96-2F9FE008FC47}">
      <text>
        <r>
          <rPr>
            <sz val="11"/>
            <color theme="1"/>
            <rFont val="Calibri"/>
            <family val="2"/>
            <scheme val="minor"/>
          </rPr>
          <t>======
ID#AAABbttILSY
PLANEACION    (2025-01-27 22:18:30)
Nuevo indicador no exiete linea base</t>
        </r>
      </text>
    </comment>
    <comment ref="E542" authorId="1" shapeId="0" xr:uid="{FD9256B4-4B70-41E9-9A38-B5A7E7FC7235}">
      <text>
        <r>
          <rPr>
            <sz val="11"/>
            <color theme="1"/>
            <rFont val="Calibri"/>
            <family val="2"/>
            <scheme val="minor"/>
          </rPr>
          <t>======
ID#AAABbtp0-Fs
PLANEACION    (2025-01-27 22:18:29)
Nuevo indicador no exiete linea base</t>
        </r>
      </text>
    </comment>
    <comment ref="E543" authorId="1" shapeId="0" xr:uid="{6780823F-9448-4E28-83AC-947451AFE26E}">
      <text>
        <r>
          <rPr>
            <sz val="11"/>
            <color theme="1"/>
            <rFont val="Calibri"/>
            <family val="2"/>
            <scheme val="minor"/>
          </rPr>
          <t>======
ID#AAABbttILOI
PLANEACION    (2025-01-27 22:18:30)
Nuevo indicador no exiete linea base</t>
        </r>
      </text>
    </comment>
  </commentList>
</comments>
</file>

<file path=xl/sharedStrings.xml><?xml version="1.0" encoding="utf-8"?>
<sst xmlns="http://schemas.openxmlformats.org/spreadsheetml/2006/main" count="2542" uniqueCount="466">
  <si>
    <t>M1.PY.1.1: Analizar y ajustar la normatividad interna institucional para responder a las dinámicas del contexto</t>
  </si>
  <si>
    <t>GLOBAL</t>
  </si>
  <si>
    <t>Normatividad actualizada</t>
  </si>
  <si>
    <t>Estructura orgánica</t>
  </si>
  <si>
    <t>M1.PY.2.1: Consolidar los procesos comunicativos de todos los proyectos y acciones de las funciones institucionaes.</t>
  </si>
  <si>
    <t>Producción de Programas  Institucionales digitales y escritos</t>
  </si>
  <si>
    <t>Producciones Radiales Emitidas</t>
  </si>
  <si>
    <t>Producción de Programas Audiovisuales</t>
  </si>
  <si>
    <t>Asesorias Realizadas</t>
  </si>
  <si>
    <t>Capacitacones Realizadas</t>
  </si>
  <si>
    <t>M1.PY.2.1: Consolidar los procesos comunicativos de todos los proyectos y acciones de las funciones institucionales.</t>
  </si>
  <si>
    <t>Personas Capacitadas</t>
  </si>
  <si>
    <t>Estartégias Implementadas</t>
  </si>
  <si>
    <t>M2.PY.1.1: Gestionar recursos financieros en diferentes fuentes de financiación</t>
  </si>
  <si>
    <t>Escala de remuneración para contratistas</t>
  </si>
  <si>
    <t>Programación de los recursos</t>
  </si>
  <si>
    <t>Ejecución de los recursos</t>
  </si>
  <si>
    <t>M3.PY.1.1:Desarrollar los objetivos de la política de regionalización</t>
  </si>
  <si>
    <t>Condiciones académico administrativas</t>
  </si>
  <si>
    <t>políticas de intenacionalización</t>
  </si>
  <si>
    <t>Oferta académica pertinente</t>
  </si>
  <si>
    <t>Estrategias investigativas</t>
  </si>
  <si>
    <t>Alianzas UEES</t>
  </si>
  <si>
    <t>Estructura académico administsrativa</t>
  </si>
  <si>
    <t>M4.PY.1.1:Revisar y reestructurar el proceso de admisión y selección docente</t>
  </si>
  <si>
    <t>Acuerdo política de selección y vinculación Docentes</t>
  </si>
  <si>
    <t>M4.PY.1.2: Desarrollar procesos de formación continúa, Capacitación pedagógica y Docente</t>
  </si>
  <si>
    <t>NEIVA</t>
  </si>
  <si>
    <t>Docentes capacitadoes en su área de enseñanza</t>
  </si>
  <si>
    <t>GARZÓN</t>
  </si>
  <si>
    <t>LA PLATA</t>
  </si>
  <si>
    <t>PITALITO</t>
  </si>
  <si>
    <t>Docentes capacitados en relaciones humanas</t>
  </si>
  <si>
    <t>Docentes capacitados en pedagogía</t>
  </si>
  <si>
    <t>Docentes con nivel en segunda lengua B2</t>
  </si>
  <si>
    <t>M4.PY.1.3: Formar recurso humano Docente de alto nivel</t>
  </si>
  <si>
    <t>Docentes con formación doctoral</t>
  </si>
  <si>
    <t>Docentes con estancia posdoctoral</t>
  </si>
  <si>
    <t>M4.PY.1.4: Fomentar la investigación y la producción académica</t>
  </si>
  <si>
    <t>Docentes actualizados en investigación por la VIPS</t>
  </si>
  <si>
    <t>M4.PY.1.5: Apoyar la internacionalización y visibilidad docente</t>
  </si>
  <si>
    <t>Intercambios internacionales Docentes salientes</t>
  </si>
  <si>
    <t>Intercambios nacionales Docentes salientes</t>
  </si>
  <si>
    <t>Intercambio internacionales  Docentes entrantes</t>
  </si>
  <si>
    <t>Intercambio nacionales  Docentes entrantes</t>
  </si>
  <si>
    <t>Cursos internacionales orientados</t>
  </si>
  <si>
    <t>M4.PY.1.6: Revisar y reestructurar la evaluación del desempeño docente</t>
  </si>
  <si>
    <t>Acuerdo política evaluación docente</t>
  </si>
  <si>
    <t>Implementación y seguimiento política evalulación docente</t>
  </si>
  <si>
    <t>M4.PY.1.7: Desarrollar estrategias para el reconocimiento y promoción profesoral</t>
  </si>
  <si>
    <t>Modelo de asignación méritos</t>
  </si>
  <si>
    <t>Docentes reconocidos</t>
  </si>
  <si>
    <t>M4.PY.2.1: Atualzar las estructuras curriculares de la oferta de pregrado y postgrado</t>
  </si>
  <si>
    <t>Programas académicos actualizados con la nueva política curricular</t>
  </si>
  <si>
    <t>M4.PY.2.2: Desarrollar estrategias de Internacionalización del Curriculo</t>
  </si>
  <si>
    <t>Intercambios internacionales Estudiantes salientes</t>
  </si>
  <si>
    <t>Intercambios nacionales Estudiantes salientes</t>
  </si>
  <si>
    <t>Intercambio internacionales  Estudiantes entrantes</t>
  </si>
  <si>
    <t>Intercambio nacionales  Estudiantes entrantes</t>
  </si>
  <si>
    <t>Cursos internacionales tomados</t>
  </si>
  <si>
    <t>M4.PY.2.3: Incorporar tecnologias educativas avanzadas</t>
  </si>
  <si>
    <t>Tecnologías avanzadas implementadas</t>
  </si>
  <si>
    <t>% de uso de herramientas con tecnologías avanzadas por programa</t>
  </si>
  <si>
    <t>M4.PY.3.1: Implementar procesos de co-construcción activa entre Universidad-Empresa en la estructuración de políticas y procesos.</t>
  </si>
  <si>
    <t>Proyectos en colaboración UE</t>
  </si>
  <si>
    <t>Graduados vinculados en el sector productivo PC-UE</t>
  </si>
  <si>
    <t>M4.PY.3.2: Implementar estrategias institucionales de formación en competencias emprendedoras y de innovación.</t>
  </si>
  <si>
    <t>Programas académicos con componente flexible de emprendimiento implementado</t>
  </si>
  <si>
    <t>M4.PY.3.3: Fortalecer las alianzas público-privadas para prácticas profesionales,  pasantías y formación dúal.</t>
  </si>
  <si>
    <t>Convenios interinstitucionales implementados</t>
  </si>
  <si>
    <t>Pasantes y judicantes vinculados a organizaciones</t>
  </si>
  <si>
    <t>M4.PY.4.1: Incluir procesos de Proyección Social contextualizada en la formación.</t>
  </si>
  <si>
    <t>Programas academicos articulados a proyección social</t>
  </si>
  <si>
    <t>M4.PY.4.2: Desarrollar procesos de interacción entre los programas académicos y los grupos de interés</t>
  </si>
  <si>
    <t>Actividades conjuntas entre los programas y grupos de interes</t>
  </si>
  <si>
    <t>M4.PY.4.3: Diseñar e implmentar herramientas de monitoreo del impacto de  los  procesos misionales</t>
  </si>
  <si>
    <t>Modelo medicion de impacto de los procesos misionales</t>
  </si>
  <si>
    <t>Implementacion del modelo medición impactos</t>
  </si>
  <si>
    <t>M4.PY.4.4: Adecuar las políticas y los criterios de admisión a los programas académicos.</t>
  </si>
  <si>
    <t xml:space="preserve">Acuerdo nueva  Política admisión </t>
  </si>
  <si>
    <t>Implemenmtación de la nueva Política</t>
  </si>
  <si>
    <t>M4.PY.4.5: Evaluar la continuidad de la actual oferta académica.</t>
  </si>
  <si>
    <t>Programas evaluados y reestructurados</t>
  </si>
  <si>
    <t>M4.PY.4.6: Analizar la pertinencia para la creación de nueva oferta académica de la Universidad.</t>
  </si>
  <si>
    <t>Programas pregrado modalidad presencial</t>
  </si>
  <si>
    <t>Programas de postgrado</t>
  </si>
  <si>
    <t>Nuevos Programas modalidad virtual e híbrida</t>
  </si>
  <si>
    <t>Inscripciones por promoción oferta académica</t>
  </si>
  <si>
    <t>Programas por ciclos propedéuticos</t>
  </si>
  <si>
    <t>M4.PY.5.1: Implementar el Modelo de Articulación de la educación superior con la educación media</t>
  </si>
  <si>
    <t>Modelo de articulación implementado</t>
  </si>
  <si>
    <t>M4.PY.5.2: Realizar el adecuado seguimiento al proceso de articulación de la educación superior con la educación media</t>
  </si>
  <si>
    <t>IEM articuladas</t>
  </si>
  <si>
    <t>M4.PY.6.1: Fomentar una cultura de la autoevaluación, autorregulación y mejora continua.</t>
  </si>
  <si>
    <t>Modelo diseñado SIAC institucional</t>
  </si>
  <si>
    <t xml:space="preserve">Programas con registro calificado basado en modelo SIAC </t>
  </si>
  <si>
    <t xml:space="preserve">Programas acreditados de alta calidad basado con el modelo SIAC </t>
  </si>
  <si>
    <t>Implentación y apropiación del modelo SIAC para la acreditación institucional de alta calidad</t>
  </si>
  <si>
    <t>M4.PY.6.2: Promover la acreditación en alta calidad de la institución y de los diferentes programas académicos.</t>
  </si>
  <si>
    <t xml:space="preserve">Número de programas  acreditados de alta calidad </t>
  </si>
  <si>
    <t>M4.PY.6.3: Fomentar la acreditación internacional de calidad  de programas</t>
  </si>
  <si>
    <t xml:space="preserve">Número de programas con acreditación internacional de alta calidad </t>
  </si>
  <si>
    <t>M4.PY.6.4: Definir lineamientos para la articulación del PDI con la planeación y los planes de mejoramiento de los programas de cada Facultad.</t>
  </si>
  <si>
    <t>Planes de mejoramiento articulados</t>
  </si>
  <si>
    <t>M5.PY.1.1: Realizar diagnósticos participativos para la mejora continua.</t>
  </si>
  <si>
    <t>Informe sobre campus virtual</t>
  </si>
  <si>
    <t>M5.PY.1.2: Desarrollar estrategias de Apropiación del Campus Virtual de manera integral</t>
  </si>
  <si>
    <t>Docentes capacitados en competencias digitales</t>
  </si>
  <si>
    <t>M5.PY.1.3: Fomentar el desarrollo de contenidos digitales y la creación de espacios para producción virtual</t>
  </si>
  <si>
    <t>Cursos</t>
  </si>
  <si>
    <t>M5.PY.1.4: Actualizar y sostener eI campus virtual de la Universidad</t>
  </si>
  <si>
    <t>Actualización del campus virtual</t>
  </si>
  <si>
    <t>M5.PY.2.1: Implementar el plan de mantenimiento</t>
  </si>
  <si>
    <t>Plan Mantenimiento ejecutado</t>
  </si>
  <si>
    <t>M5.PY.2.2: Construir planta física</t>
  </si>
  <si>
    <t>Mts 2 Construidos</t>
  </si>
  <si>
    <t>M5.PY.2.3: Actualizar la infraestructura eléctrica y de telecomunicaciones</t>
  </si>
  <si>
    <t>Estudio Catastro de redes</t>
  </si>
  <si>
    <t>Mts 2 con redes actualizada</t>
  </si>
  <si>
    <t>M5.PY.2.4: Adecuar la planta física</t>
  </si>
  <si>
    <t>Mts 2  adecuados</t>
  </si>
  <si>
    <t>M5.PY.3.1:  Garantizar el servicio de internet de manera óptima</t>
  </si>
  <si>
    <t xml:space="preserve">Megas </t>
  </si>
  <si>
    <t>M5.PY.4.1: Dotar los diferentes espacios fisicos</t>
  </si>
  <si>
    <t xml:space="preserve"> Laboratorios Dotados</t>
  </si>
  <si>
    <t>Aulas dotadas con ayudas audivisuales</t>
  </si>
  <si>
    <t>Aulas hibridas dotadas</t>
  </si>
  <si>
    <t>Aulas dotadas para modelo pedagogico STEM+</t>
  </si>
  <si>
    <t>Dotación auditorios</t>
  </si>
  <si>
    <t>Dotación muebles bibliotecas</t>
  </si>
  <si>
    <t>Dotación oficinas</t>
  </si>
  <si>
    <t>Dotación emisora institucional</t>
  </si>
  <si>
    <t>Mantenimiento de la dotación de laboratorios</t>
  </si>
  <si>
    <t>Mantenimiento de la dotación de aulas</t>
  </si>
  <si>
    <t>Mantenimiento de la dotación de auditorios</t>
  </si>
  <si>
    <t>Mantenimiento de la dotación de bibliotecas</t>
  </si>
  <si>
    <t>Mantenimiento de la dotación de oficinas</t>
  </si>
  <si>
    <t>Mantenimiento de la dotación emisora institucional</t>
  </si>
  <si>
    <t>Insumos para laboratorios</t>
  </si>
  <si>
    <t>Bibliografía fisica y Digital</t>
  </si>
  <si>
    <t>Acceso a bases de datos (bibliografía)</t>
  </si>
  <si>
    <t>M5.PY.5.1: Desarrollar nuevos aplicativos que soporten los procesos Institucionales</t>
  </si>
  <si>
    <t>Nuevos aplicativos</t>
  </si>
  <si>
    <t>M5.PY.5.2: Adecuar y mantener los aplicativos que soporten los procesos Institucionales</t>
  </si>
  <si>
    <t>Aplicativos mantenidos</t>
  </si>
  <si>
    <t>M5.PY.5.3: Adquirir y renovar licencias de software</t>
  </si>
  <si>
    <t>Licencias nuevas y renovadas</t>
  </si>
  <si>
    <t>M5.PY.5.4: Realizar mantenimiento preventivo y correctivo de los equipos de computo</t>
  </si>
  <si>
    <t>Equipos adecuados y mantenidos</t>
  </si>
  <si>
    <t>M5.PY.5.5: Adquisición de equipos y elementos de cómputo, comunicaciones y servidores</t>
  </si>
  <si>
    <t>Equipos y elementos adquiridos</t>
  </si>
  <si>
    <t>M5.PY.5.6: Fortalecer los sistemas de gestión</t>
  </si>
  <si>
    <t>Certificación en la norma NTC ISO 9001:2015</t>
  </si>
  <si>
    <t>Certificación en la norma NTC ISO 14001</t>
  </si>
  <si>
    <t>Certificaciones norma NTC  ISO 45001</t>
  </si>
  <si>
    <t>Certificaciones norma (ISO 27001:2022</t>
  </si>
  <si>
    <t>Certificaciones norma (ISO 27701:2019</t>
  </si>
  <si>
    <t>Implementación del Sistema de Gestión Documental</t>
  </si>
  <si>
    <t>Procesos con sistema de planeación</t>
  </si>
  <si>
    <t>Certificacion norma (17025) Pruebas de 2 laboratorios</t>
  </si>
  <si>
    <t>M6.PY.1.1: Fortalecer y consolidar grupos, centros, redes de conocimiento y semilleros de investigación</t>
  </si>
  <si>
    <t>Proyectos menor cuantías terminados</t>
  </si>
  <si>
    <t>Proyectos mediana cuantía terminados</t>
  </si>
  <si>
    <t>Proyectos mayor cuantía terminados</t>
  </si>
  <si>
    <t>Proyectos Interfacultades terminados</t>
  </si>
  <si>
    <t>M6.PY.1.2: Gestionar Investigación - Gestión del conocimiento y tecnología</t>
  </si>
  <si>
    <t xml:space="preserve"> Concesión de derechos de Propiedad Industrial otorgados</t>
  </si>
  <si>
    <t>Derechos de propiedad industrial comercializados, licenciados y transferidos</t>
  </si>
  <si>
    <t>Validaciones</t>
  </si>
  <si>
    <t>Procesos de vigilancia científico tecnológica</t>
  </si>
  <si>
    <t>M6.PY.1.3: Fortalecer las capacidades investigativas de los centros y grupos de investigación como unidades básicas para el desarrollo del ecosistema de CTeI articulado a las necesidades Territoriales.</t>
  </si>
  <si>
    <t>consolidacion de grupos de investigacion (FORMALIZADOS)</t>
  </si>
  <si>
    <t>consolidacion de grupos de investigacion (CATEGORIZADOS)</t>
  </si>
  <si>
    <t>Docentes investigadores categorizados</t>
  </si>
  <si>
    <t xml:space="preserve">Consolidacion Centros de Investigación [Formalizados] </t>
  </si>
  <si>
    <t xml:space="preserve">Consolidacion Centros de Investigación [Reconocidos SNCTeI] </t>
  </si>
  <si>
    <t>M6.PY.1.4: Fomentar procesos de desarrollo y apropiación de una cultura de la ética, bioética e integridad científica</t>
  </si>
  <si>
    <t>Comites de bioetica e integridad cientifica en servicio</t>
  </si>
  <si>
    <t>M6.PY.2.1: Fortalecer las alianzas entre la universidad, estado, empresa, sociedad.</t>
  </si>
  <si>
    <t>Proyectos ejecutados SGR</t>
  </si>
  <si>
    <t>Convenios ejecutados para el desarrollo programas-proyectos territoriales</t>
  </si>
  <si>
    <t>Red innovación y competitividad en operación</t>
  </si>
  <si>
    <t>Presencia institucional en eventos regionales, nacionales e internacionales</t>
  </si>
  <si>
    <t>Eventos organizados en alianza UEES</t>
  </si>
  <si>
    <t>Asesorias en linemientos para política pública en el marco UEES</t>
  </si>
  <si>
    <t>M6.PY.3.1: Formar a través de la Investigación para garantizar la consolidación de la cadena formativa de Investigación</t>
  </si>
  <si>
    <t>Estudiantes de educación básica y media en iniciativas de investigación</t>
  </si>
  <si>
    <t>Proyectos de semilleros terminados</t>
  </si>
  <si>
    <t>Proyectos trabajos de grado  terminados</t>
  </si>
  <si>
    <t>Proyectos  Tesis de Maestríass terminados</t>
  </si>
  <si>
    <t>Proyectos  Tesis de Doctorados terminados</t>
  </si>
  <si>
    <t>Proyectos Jóvenes Investigadores terminados</t>
  </si>
  <si>
    <t>Programas de doctorado apoyados</t>
  </si>
  <si>
    <t>M6.PY.3.2: Desarrollo de alianzas estratégicas que garanticen la sostenibilidad técnica y financiera de la cadena formativa en investigación en la región.</t>
  </si>
  <si>
    <t xml:space="preserve">Convenios de cooperacion en investigacion ejecutados </t>
  </si>
  <si>
    <t>M6.PY.3.3: Formar en Investigación e Integración institucional al sistema regional y nacional de innovacion y competitividad</t>
  </si>
  <si>
    <t>Experiencias de  investigacion (pre y pos) orientados por Grupos de Investigacion</t>
  </si>
  <si>
    <t xml:space="preserve">Actividades de formacion en investigacion </t>
  </si>
  <si>
    <t>M6.PY.4.1: Divulgar los desarrollos de los procesos de Ciencia, Tecnología, Innovación y Emprendimiento</t>
  </si>
  <si>
    <t>Eventos cientificos nacionales organizados</t>
  </si>
  <si>
    <t>Eventos cientificos internacionales organizados</t>
  </si>
  <si>
    <t>Ponencias internacionales realizadas</t>
  </si>
  <si>
    <t>Ponencias nacionales realizadas</t>
  </si>
  <si>
    <t>Participación en ferias de libros</t>
  </si>
  <si>
    <t>Vinculación y desarrollo en redes académicas e investigativas</t>
  </si>
  <si>
    <t>Feria de emprendimiento e innovacion</t>
  </si>
  <si>
    <t>Apoyo para publicacion de articulos cientificos</t>
  </si>
  <si>
    <t xml:space="preserve">Publicación de articulos cientificos </t>
  </si>
  <si>
    <t xml:space="preserve">M6.PY.4.2: Consolidar centros de ciencia como espacios de innovación, apropiación y transferencia del conocimiento. </t>
  </si>
  <si>
    <t>Proyectos centro de ciencias financiados con SGR y otras instituciones.</t>
  </si>
  <si>
    <t>M6.PY.4.3: Fortalecer y desarrollar los procesos editoriales de la Universidad Surcolombiana</t>
  </si>
  <si>
    <t>Revistas publicadas en OJS</t>
  </si>
  <si>
    <t>Indexaciones en bases de datos científicas</t>
  </si>
  <si>
    <t>Revistas categorizadas publindex</t>
  </si>
  <si>
    <t>Sostenimieneto categorización Publindex</t>
  </si>
  <si>
    <t>Libros Publicados por la editorial</t>
  </si>
  <si>
    <t xml:space="preserve">M6.PY.5.1: Fortalecer el sistema de Proyección Social </t>
  </si>
  <si>
    <t>Macroproyectos ejecutados</t>
  </si>
  <si>
    <t>Proyectos RSU ejecutados</t>
  </si>
  <si>
    <t>Seminarios</t>
  </si>
  <si>
    <t>Diplomados</t>
  </si>
  <si>
    <t>Simposio</t>
  </si>
  <si>
    <t>Cursos y talleres</t>
  </si>
  <si>
    <t xml:space="preserve">M6.PY.5.2: Implementar estrategias para la oferta académica y de capacitación a los diferentes sectores económicos </t>
  </si>
  <si>
    <t>Asesorias contable / empresarial CIE</t>
  </si>
  <si>
    <t>Acompañamiento contable / empresarial CIE</t>
  </si>
  <si>
    <t>Personas beneficiarias USAP</t>
  </si>
  <si>
    <t>Procesos de conciliación atendidos CCON</t>
  </si>
  <si>
    <t>Audiencias atendidas CCON</t>
  </si>
  <si>
    <t>Asesorias C.juridico</t>
  </si>
  <si>
    <t>Acompañamiento C. juridicos</t>
  </si>
  <si>
    <t>Asesorias en emprendimiento</t>
  </si>
  <si>
    <t>Iniciativas emprendedoras registradas CEI</t>
  </si>
  <si>
    <t>Personas capacitadas en emprendimiento</t>
  </si>
  <si>
    <t>Personas capacitadas en marco del proyecto de ciencia para la PAZ y la justicia social</t>
  </si>
  <si>
    <t>Personas capacitadas en marco del proyecto de ciencia para la PAZ</t>
  </si>
  <si>
    <t>M6.PY.5.3: Participar en convocatorias nacionales e internacionales a proyectos que integren proyección social, formación, desarrollo tecnológico y emprendimiento.</t>
  </si>
  <si>
    <t>Proyectos de innovación aprobados</t>
  </si>
  <si>
    <t>M7.PY.1.1: Fomentar la salud integral con programas de promoción y prevención</t>
  </si>
  <si>
    <t xml:space="preserve">Consultas de Salud Física, visual, auditiva </t>
  </si>
  <si>
    <t>Consulta de Cuidado de la salud bucal</t>
  </si>
  <si>
    <t>Consulta de salud mental</t>
  </si>
  <si>
    <t>Campañas de salud sexual y reproductiva</t>
  </si>
  <si>
    <t>PyP . campañas médica</t>
  </si>
  <si>
    <t>PyP . Campañas odontológica</t>
  </si>
  <si>
    <t>PyP campañas psicológica en Población Vulnerable</t>
  </si>
  <si>
    <t>Intervención integral para el manejo del Consumo de Sustancias Psicoactivas</t>
  </si>
  <si>
    <t xml:space="preserve">Asistentes Formación sanologíca </t>
  </si>
  <si>
    <t>M7.PY.1.2: Incentivar la actividad física, deporte y recreación</t>
  </si>
  <si>
    <t>Eventos de Formación Deportiva en las diferentes disciplinas.</t>
  </si>
  <si>
    <t>Eventos Representación . Competitiva</t>
  </si>
  <si>
    <t>Eventos  Recreación y Aprovechamiento del Tiempo Libre</t>
  </si>
  <si>
    <t>Atenciones Kinesiología y rehabilitación deportiva</t>
  </si>
  <si>
    <t>Atenciónes en psicologia deportiva</t>
  </si>
  <si>
    <t>M7.PY.1.3: Promover la actividad artística y cultural</t>
  </si>
  <si>
    <t>Talleres de Formación en modalidades artístiscas</t>
  </si>
  <si>
    <t>Talleres de Recreación en modalidades artísticas</t>
  </si>
  <si>
    <t>Puestas en escena de los grupos artísticos</t>
  </si>
  <si>
    <t>M7.PY.1.4: Fortalecer el Apoyo Académico</t>
  </si>
  <si>
    <t>Beneficiario Becas y apoyos socioeconómicos</t>
  </si>
  <si>
    <t>Estudiantes beneficiados Subsidio a la Alimentación</t>
  </si>
  <si>
    <t>Esstudiantes beneficiados Subsidio a la Alimentación</t>
  </si>
  <si>
    <t>Beneficiarios Apoyo tecnolólogico educativo</t>
  </si>
  <si>
    <t xml:space="preserve">Beneficiarios Apoyo tecnolólogico educativo </t>
  </si>
  <si>
    <t>Beneficiarios Apoyo medios de transporte - biciusco</t>
  </si>
  <si>
    <t>Beneficiarios de acompañamiento Académico inicial (Semestre cero) - Estudiantes</t>
  </si>
  <si>
    <t>Acompañamiento Académico inicial (Semestre cero) - Estudiantes</t>
  </si>
  <si>
    <t>Saber Pro - Estudiantes capacitados</t>
  </si>
  <si>
    <t>Consejerias académicas a Estudiantes</t>
  </si>
  <si>
    <t>M7.PY.1.5: Fortalecer el Desarrollo humano</t>
  </si>
  <si>
    <t>Inducción institucional a estudiantes nuevos - asistentes</t>
  </si>
  <si>
    <t>Inducción institucional a Docentes nuevos - asistentes</t>
  </si>
  <si>
    <t>Inducción institucional a Admitivos y Contratistas nuevos - asistentes</t>
  </si>
  <si>
    <t xml:space="preserve"> Interacción entre los integrantes de la comunidad universitaria - asistentes</t>
  </si>
  <si>
    <t xml:space="preserve">Atención a la población con enfoque diferencial </t>
  </si>
  <si>
    <t>Actualización en el área de trabajo</t>
  </si>
  <si>
    <t>Formación de funcionarios en el área de trabajo</t>
  </si>
  <si>
    <t>M7.PY.2,1: Fomentar la identidad en el currículo académico</t>
  </si>
  <si>
    <t>PEU evaluado</t>
  </si>
  <si>
    <t>PEU actualizado</t>
  </si>
  <si>
    <t>M7.PY.2,2: Generar estrategias para la apropiación de los rasgos distintivos de los programas académicos.</t>
  </si>
  <si>
    <t>PEU Implementado</t>
  </si>
  <si>
    <t>M7.PY.2,3: Crear espacios de Integración para la sinergia en las funciones misionales</t>
  </si>
  <si>
    <t>Encuentros de trabajo colaborativo realizados</t>
  </si>
  <si>
    <t>M7.PY.2,4: Vinculación de la identidad con los retos estratégicos</t>
  </si>
  <si>
    <t>ADN universitario evaluado</t>
  </si>
  <si>
    <t>INDICADOR DE EFICACIA
(METAS LOGRADAS / METAS PROYECTADAS)</t>
  </si>
  <si>
    <t>INDICADOR DE EFECTIVIDAD
(EFICACIA * EFICIENCIA)</t>
  </si>
  <si>
    <t>SEDE</t>
  </si>
  <si>
    <t>A</t>
  </si>
  <si>
    <t>S</t>
  </si>
  <si>
    <t>SI</t>
  </si>
  <si>
    <t>SD</t>
  </si>
  <si>
    <t>NO APLICA</t>
  </si>
  <si>
    <t>TOTAL M1.PY.1: Revisión y actualización de la normatividad institucional</t>
  </si>
  <si>
    <t>TOTAL M1.PY.2: Consolidacion de los procesos comunicativos institucionales</t>
  </si>
  <si>
    <t>M1 GOBERNABILIDAD Y GOBERNANZA</t>
  </si>
  <si>
    <t>TOTAL M1 GOBERNABILIDAD Y GOBERNANZA</t>
  </si>
  <si>
    <t>TOTAL M2.PY.1: Gestión para diversificar de fuentes de financiacilón y la programación y ejecución de recursos</t>
  </si>
  <si>
    <t>M2 SOSTENIBILIDAD FINANCIERA</t>
  </si>
  <si>
    <t>TOTAL M2 SOSTENIBILIDAD FINANCIERA</t>
  </si>
  <si>
    <t>M3 REGIONALIZACIÓN</t>
  </si>
  <si>
    <t>TOTAL M4.PY.1: Sistema Integral de Desarrollo profesoral</t>
  </si>
  <si>
    <t>TOTAL M3.PY.1: Desarrollar los objetivos de la política de regionalización</t>
  </si>
  <si>
    <t>TOTAL M3 REGIONALIZACIÓN</t>
  </si>
  <si>
    <t>TOTAL M4.PY.2:  Innovación, Internacionalización y Transformación pedagógica curricular</t>
  </si>
  <si>
    <t>TOTAL M4.PY.3: Programa Integral de Desarrollo Profesional y el Emprendimiento</t>
  </si>
  <si>
    <t>M7 BIENESTAR Y FORMACIÓN SOCIO-HUMANÍSTICA</t>
  </si>
  <si>
    <t>TOTAL  M7 BIENESTAR Y FORMACIÓN SOCIO-HUMANÍSTICA</t>
  </si>
  <si>
    <t>TOTAL M7.PY.2: Construcción de la identidad institucional (ADN universitario)</t>
  </si>
  <si>
    <t>TOTAL M7.PY.1: Cultura del Bienestar Universitario (calidad de vida, construcción de comunidad, formación integral y desarrollo humano)</t>
  </si>
  <si>
    <t>M6 INVESTIGACIÓN, CONOCIMIENTO, TERRITORIO, DESARROLLO Y COMPETITIVIDAD</t>
  </si>
  <si>
    <t>TOTAL M6 INVESTIGACIÓN, CONOCIMIENTO, TERRITORIO, DESARROLLO Y COMPETITIVIDAD</t>
  </si>
  <si>
    <t>TOTAL M6.PY.5: Fortalecimiento de procesos de responsabilidad y transformación social</t>
  </si>
  <si>
    <t>TOTAL M6.PY4: Apropiación, difusión y divulgación del conocimiento científico tecnológico</t>
  </si>
  <si>
    <t>TOTAL M6.PY.3: Fortalecimiento de las capacidades y la cultura de investigación (Cadena Formativa de Investigación)</t>
  </si>
  <si>
    <t>TOTAL M6.PY.2: Fortalecimiento y dinamización de la cuádruple hélice (Universidad, empresa, estado, sociedad)</t>
  </si>
  <si>
    <t>TOTAL M6.PY.1: Fortalecimiento del ecosistema de investigación, innovación, emprendimiento, transferencia de conocimiento, tecnología y competitividad</t>
  </si>
  <si>
    <t>M5 MODERNIZACIÓN TECNOLÓGICA, TRANSFORMACIÓN DIGITAL E INFRAESTRUCTURA FÍSICA</t>
  </si>
  <si>
    <t>TOTAL M5 MODERNIZACIÓN TECNOLÓGICA, TRANSFORMACIÓN DIGITAL E INFRAESTRUCTURA FÍSICA</t>
  </si>
  <si>
    <t xml:space="preserve">TOTAL M5.PY.5: Modernización, automatización e Integración de los sistemas de información y gestión universitaria </t>
  </si>
  <si>
    <t>TOTAL M5.PY.4: Dotación de la infraestructura física y tecnológica de la institución</t>
  </si>
  <si>
    <t>TOTAL M5.PY.3: Fortalecimiento de la infraestructura TECNOLÓGICA de la institución.</t>
  </si>
  <si>
    <t>TOTAL M5.PY.2: Desarrollo de la infraestructura FISICA de la institución</t>
  </si>
  <si>
    <t>TOTAL M5.PY.1: Consolidación y modernización de la infraestructura y plataformas para la educación digital.</t>
  </si>
  <si>
    <t>M4 EXCELENCIA ACADÉMICA, PERTENENCIA, PERTINENCIA Y RELEVANCIA SOCIAL</t>
  </si>
  <si>
    <t>TOTAL M4 EXCELENCIA ACADÉMICA, PERTENENCIA, PERTINENCIA Y RELEVANCIA SOCIAL</t>
  </si>
  <si>
    <t>TOTAL  M4.PY.6: Consolidación del sistema interno de aseguramiento de la calidad - SIAC</t>
  </si>
  <si>
    <t>TOTAL M4.PY.5: Articulación de la educación media con la educación superior y la formación para el trabajo y el desarrollo humano.</t>
  </si>
  <si>
    <t>TOTAL M4.PY.4: Actualización y Transformación de la oferta académica con Pertinencia Social y Académica</t>
  </si>
  <si>
    <t>Dic. 2024</t>
  </si>
  <si>
    <t>MISIÓN</t>
  </si>
  <si>
    <t>UNIDAD DE MEDIDA</t>
  </si>
  <si>
    <t>Resultado</t>
  </si>
  <si>
    <t xml:space="preserve">Nivel de Desempeño </t>
  </si>
  <si>
    <t>ACCIÓN
PROYECTO</t>
  </si>
  <si>
    <t>TIPO META
(3)</t>
  </si>
  <si>
    <t>*Indices series de empalme - DANE</t>
  </si>
  <si>
    <t xml:space="preserve">RECURSOS PROYECTADOS PDI    2025 (4) </t>
  </si>
  <si>
    <t>% (APROPIACIÓN/R.PROYECTADOS</t>
  </si>
  <si>
    <t>INDICADOR DE EFICIENCIA
(REC.EJEC. /REC. APROPIADO.)</t>
  </si>
  <si>
    <t>APROPIACIÓN 2026</t>
  </si>
  <si>
    <t>EJECUCIÓN RP T1 2026 (5)</t>
  </si>
  <si>
    <t>EJECUCIÓN ACUMULADA FIN T1 2026</t>
  </si>
  <si>
    <r>
      <t>INFORME AVANCE PDI  - 1</t>
    </r>
    <r>
      <rPr>
        <b/>
        <vertAlign val="superscript"/>
        <sz val="26"/>
        <color rgb="FFFFCC66"/>
        <rFont val="Calibri"/>
        <family val="2"/>
        <scheme val="minor"/>
      </rPr>
      <t xml:space="preserve">er </t>
    </r>
    <r>
      <rPr>
        <b/>
        <sz val="26"/>
        <color rgb="FFFFCC66"/>
        <rFont val="Calibri"/>
        <family val="2"/>
        <scheme val="minor"/>
      </rPr>
      <t xml:space="preserve">TRIMESTRE 2026
</t>
    </r>
    <r>
      <rPr>
        <sz val="16"/>
        <color rgb="FFFFCC66"/>
        <rFont val="Calibri"/>
        <family val="2"/>
        <scheme val="minor"/>
      </rPr>
      <t>Oficina Asesora de Planeación  Universidad Surcolombiana
Fecha de corte: 31 de marzo de 2026</t>
    </r>
  </si>
  <si>
    <t>RECURSOS EN $ DE 2026*</t>
  </si>
  <si>
    <t>META PDI 2026
(2)</t>
  </si>
  <si>
    <t>LINEA BASE
(1)</t>
  </si>
  <si>
    <t>META LOGRADA
T1 2026</t>
  </si>
  <si>
    <t>TOTAL PDI T1 2026</t>
  </si>
  <si>
    <t>% 
AVANCE</t>
  </si>
  <si>
    <t>Proyectos menor cuantías terminados NEIVA</t>
  </si>
  <si>
    <t>Proyectos de semilleros terminados NEIVA</t>
  </si>
  <si>
    <t>Convenios de cooperacion en investigacion ejecutados  GLOBAL</t>
  </si>
  <si>
    <t xml:space="preserve"> Análisis del impacto de la práctica docente en la facultad de educación de una Universidad Publica</t>
  </si>
  <si>
    <t>Pandemia e incidencia académica en los programas de pregrado de la Facultad De Ciencias Exactas Y Naturales periodo 2020-2022. Código: 3842</t>
  </si>
  <si>
    <t>CONTRATO DE FINANCIAMIENTO DE RECUPERACION CONTIGENTE N -0764-2022 CELEBRADO ENTRE EL INSTITUTO COLOMBIANO DE CREDITO EDUCATIVO  Y ESTUDIOS TECNICOS EN EL EXTERIOR -ICETEX- MINISTERIO DE CIENCIA, TECNOLOGIA E INNOVACION Y UNIVERSIDAD SURCOLOMBIANA</t>
  </si>
  <si>
    <t>Eficacia de un plan de cuidados de Enfermería en el manejo del dolor en pacientes de posoperatorio de revascularización miocárdica</t>
  </si>
  <si>
    <t>Estado del arte en torno a la política desde la perspectiva teórica de Chantal Mouffe. Código: 3856</t>
  </si>
  <si>
    <t>CONVENIO ESPECIAL DE COOPERACIÓN  N° 19-2022 CELEBRADO ENTRE EL DEPARTAMENTO DEL HUILA -DEPARTAMENTO ADMINISTRATIVO DE PLANEACIÓN Y UNIVERSIDAD SURCOLOMBIANA</t>
  </si>
  <si>
    <t>Memorias históricas del conflicto armado en los desplazados por la violencia en la comuna seis de la ciudad de Neiva: una mirada prospectiva desde las expresiones motrices para la reconfiguración del tejido social</t>
  </si>
  <si>
    <t>Experiencias de las mujeres en relación al proceso de atención del parto: una revisión integrativa. Código: 3865</t>
  </si>
  <si>
    <t xml:space="preserve">CONVENIO DE COOPERCIÓN ENTRE AGROSAVIA 2096-01 - BPIN 2020000100166 Y LA UNIVERSIDAD SURCOLOMBIANA </t>
  </si>
  <si>
    <t>Expresión de microRNAs asociados al factor de crecimiento endotelial vascular (VEGF) presentes en cancer gastrointestinal</t>
  </si>
  <si>
    <t>Clasificación de la porosidad en rocas de rocas carbonatadas de la formación Hondita, en los sectores de la Vereda UPAR municipios de Yaguará y Vereda Bombona del municipio de Palermo – Huila, Colombia.  Código: 3926</t>
  </si>
  <si>
    <t>CONVENIO ESPECIAL DE COOPERACIÓN No 230 DE 2023 SUSCRITO ENTRE LA CORPORACION AUTONOMA REGIONAL DEL ALTO MAGDALENA Y LA UNIVERSIDAD SURCOLOMBIANA</t>
  </si>
  <si>
    <t xml:space="preserve"> El tratamiento en la detención de menores infractores en los municipios de Garzón, Neiva, Pitalito y La Plata entre los años 2007 al 2018</t>
  </si>
  <si>
    <t>Clasificación de la porosidad en rocas de rocas carbonatadas de la formación Lomagorda, en los sectores de la Vereda UPAR municipios de Yaguará y Vereda Bombona del municipio de Palermo – Huila, Colombia.  Código: 3938</t>
  </si>
  <si>
    <t>CONTRATO INTERADMINISTRATIVO No. 1218 DE 2023 CELEBRADO ENTRE EL DEPARTAMENTO DEL HUILA — SECRETARÍA DE EDUCACION Y UNIVERSIDAD SURCOLOMBIANA</t>
  </si>
  <si>
    <t>Desarrollo local y organismos de acción comunal en Paicol,  Huila, Colombia</t>
  </si>
  <si>
    <t>Estado del arte en torno a la política desde la perspectiva teórica de Hannah Arendt.  Código: 3898</t>
  </si>
  <si>
    <t xml:space="preserve"> CONVENIO INTERADMINISTRATIVO No. 019 DE 2023 CELEBRADO ENTRE EL MUNICIPIO DE PITALITO Y LA UNIVERSIDAD SURCOLOMBIANA</t>
  </si>
  <si>
    <t>Efectividad del tratamiento con ruta sanológica con tratamiento usual en Mujeres con diagnóstico de sindrome de fibromialgia entre 30 y 40 años de edad atendidas en IPS para fortalecer el estilo y la calidad de vida, en el 2020 un estudio causa experimental. Codigo:  3442</t>
  </si>
  <si>
    <t>Pacto de cláusulas abusivas en los contratos de prestación de servicios de comunicaciones móviles en Colombia periodo 2000 - 2019.  Código: 3584</t>
  </si>
  <si>
    <t>CONTRATO DE FINANCIACION DE RECUPERACION CONTINGENTE No 112721-164-2023 CELEBRADO ENTRE LA FIDUCIARIA COLOMBIANA DE COMERCIO EXTERIOR S.A FIDUCOLDEX ACTUANDO COMO VOCERA Y ADMINISTRADORA DEL FONDO NACIONAL DE FINANCIAMIENTO, PARA LA CIENCIA, LA TECNOLOGIA Y LA INNOVACION, FONDO FRANCISCO JOSE DE CALDAS Y UNIVERSIDAD SURCOLOMBIANA</t>
  </si>
  <si>
    <t>Teoría de rango medio de enfermería de baja alfabetización en salud: desarrollo de una derivación teórica. Código: 3925</t>
  </si>
  <si>
    <t>Ensayos de eliminación del banco de semillas del suelo en un pastizal de Brachiaria sp en el plan de restauración ecológica de la Central Hidroeléctrica el Quimbo – el Agrado, Huila.  Código: 3609</t>
  </si>
  <si>
    <t>CONTRATO DE FINANCIAMIENTO DE RECUPERACION CONTIGENTE No 641-2023 CELEBRADO ENTRE EL INSTITUTO COLOMBIANO DE CREDITO EDUCATIVO  Y ESTUDIOS TECNICOS EN EL EXTERIOR -ICETEX- MINISTERIO DE CIENCIA, TECNOLOGIA E INNOVACION Y UNIVERSIDAD SURCOLOMBIANA</t>
  </si>
  <si>
    <t>Defensa de la Constitución vista desde las decisiones delas cortes y tribunales constitucionales de Colombia, Bolivia, Ecuador y Perú. Código: 3939</t>
  </si>
  <si>
    <t>Proceso de adaptación al cambio climático a través de la Reforestación del bosque ubicado en el barrio de Cándido de Neiva.  Código: 3858</t>
  </si>
  <si>
    <t>CONVENIO ESPECIAL DE COOPERACIÓN No. 112721 - 030 - 2025 CELEBRADO ENTRE FIDUCIARIA COLOMBIANA DE COMERCIO EXTERIOR S.A FIDUCOLDEX ACTUANDO COMO VOCERA Y ADMINISTARDORA DEL FONDO NACIONAL DE FINANCIAMIENTO PARA LA CIENCIA, LA TECNOLOGIA Y LA INNOVACIÓN, FONDO FRANCISCO JOSÉ DE CALDAS, EL MINISTERIO DE CIENCIA, TECNOLOGIA E INNOVACIÓN Y LA UNIVERSIDAD SURCOLOMBIANA.</t>
  </si>
  <si>
    <t>Pre-service teachers’ conceptions and practices on language assessment. Código: 3945</t>
  </si>
  <si>
    <t>Efectos del control de los inventarios en la rentabilidad de las empresas manufactureras de Neiva, Huila.  Código: 3910</t>
  </si>
  <si>
    <t>CONVENIO DE ASOCIACIÓN No. 446 de 2024CELEBRADO ENTRE LA CORPORACIÓN AUTONOMA REGIONAL DEL ALTO MAGDALENA CAM Y LA UNIVERSIDAD SURCOLOMBIANA.</t>
  </si>
  <si>
    <t>Análisis criminológico-jurídico del feminicidio en los departamentos de Antioquia, Atlántico, Bogotá y Valle del Cauca desde el año 2016 al año 2022. Código: 3832</t>
  </si>
  <si>
    <t>Niveles de interferón gamma y monocitos productores de interleuquina 12 en la inmunodeficiencia común variable.  Código: 3617</t>
  </si>
  <si>
    <t>Comparación de la oportunidad diagnóstica para lepra en el departamento del Huila (Colombia). Código: 3840</t>
  </si>
  <si>
    <t>Manual de políticas y procedimientos que las cooperativas cafeteras del Huila deberan establecer para incorporar a la contabilidad el sistema de gestión ambiental. Código: 3937</t>
  </si>
  <si>
    <t>Aplicativo Móvil TRAPES. Código: 3846</t>
  </si>
  <si>
    <t>Analisis del impacto d elos egresados de la licenciatura en ingles (y denominaciones afines) a través de una mi8rada a sus experiencias educativas. Código: 3839</t>
  </si>
  <si>
    <t>El derecho al buen nombre y a la intimidad en el ejercicio del periodismo en Colombia (2012-2022). Código: 3864</t>
  </si>
  <si>
    <t>Proyectos menor cuantías terminados GARZÓN</t>
  </si>
  <si>
    <t>Proyectos de semilleros terminados GARZÓN</t>
  </si>
  <si>
    <t>Situación laboral de la población femenina perteneciente a la jornada nocturna de la Universidad Surcolombiana en las sedes de Garzón, La Plata y Pitalito en el año 2022</t>
  </si>
  <si>
    <t>Evaluacion del efecto de fermeto del mucilago de café como herbicida natural. Código: 3526</t>
  </si>
  <si>
    <t>Estrategias financieras que adoptaron las familias clasificadas en los grupos A y B del SISBEN en de la zona urbana del municipio de Garzón, para afrontar el incremento de la inflación en el año 2023 e impulsar el crecimiento económico y la construcción de ciudades y comunidades sostenibles. Código: 4191</t>
  </si>
  <si>
    <t>Proyectos menor cuantías terminados LA PLATA</t>
  </si>
  <si>
    <t>Proyectos de semilleros terminados LA PLATA</t>
  </si>
  <si>
    <t>Prácticas financieras de los estudiantes de la Facultad de Economia y Administración de las sedes regionales de la Universidad Surcolombiana</t>
  </si>
  <si>
    <t>Proyectos menor cuantías terminados PITALITO</t>
  </si>
  <si>
    <t>Proyectos de semilleros terminados PITALITO</t>
  </si>
  <si>
    <t>Eslabón de la transformación en la cadena de valor del café tostado y molido en el Sur del Huila.</t>
  </si>
  <si>
    <t>Factores de propensión en la creación de los destinos Ecoturísticos en los municipios de San Agustín, Isnos y Pitalito en la pospandemia. Código: 3868</t>
  </si>
  <si>
    <t>Viabilidad de la guadua como tubería en el drenaje agrícola de la USCO - Pitalito. Codigo: 3909</t>
  </si>
  <si>
    <t>ENOTURISMO, una ventana al desarrollo del Huila. Código: 3847</t>
  </si>
  <si>
    <t>Proyectos mediana cuantía terminados NEIVA</t>
  </si>
  <si>
    <t>Proyectos trabajos de grado  terminados NEIVA</t>
  </si>
  <si>
    <t>Remediación de suelos contaminados con metales pesados y compuestos organoclorados a través de la enmienda con biocarbones obtenidos mediante la transformación termoquímica de residuos agroindustriales. Codigo: 3876.</t>
  </si>
  <si>
    <t>Sistematización de las experiencias de práctica profesional de los estudiantes del pregrado de ciencia política de la Universidad Surcolombiana entre los semestres 2016-2 y 2021-2.  Código: 3882</t>
  </si>
  <si>
    <t>Retos que afrontaron las emisoras universitarias del sur de Colombia para impartir Educación ambiental. Caso de las emisoras de las universidades públicas de Cauca, Nariño, Caquetá y Huila en el periodo 2015 – 2020. Código: 3807</t>
  </si>
  <si>
    <t>Diseño de micro-central hidroeléctrica tipo Michell Banki de 20 kW para la Asociación de usuarios del Canal Iguá USOIGUA.  Código: 3811</t>
  </si>
  <si>
    <t>Escuela de métodos alternativos para la solución de conflictos en la zona de reserva campesina del Pato-Balsillas – Diagnostico. Código: 3916</t>
  </si>
  <si>
    <t>Sistematización de las experiencias de investigación que han realizado los estudiantes del pregrado de ciencia política de la Universidad Surcolombiana como opción de grado (2015 y 2021).  Código: 3854</t>
  </si>
  <si>
    <t>Eficacia del derecho a la participación ciudadana en Colombia en la fumigación con glifosato, fracking y explotación minero-energética. Código: 3883</t>
  </si>
  <si>
    <t>Evaluación de las propiedades físicas del suelo preparado mediante el uso del cincel rígido para efectos del rendimiento en el cultivo de arroz (Oriza Sativa L.) en la Granja Experimental de la Universidad Surcolombiana, Palermo - Huila. Código: 3707</t>
  </si>
  <si>
    <t>Semblanzas, Historia y Evolución de la Facultad de Economía y Administración de la Universidad Surcolombiana, Huila, Colombia. Código: 3945</t>
  </si>
  <si>
    <t>Relación de los consumos musicales de los jóvenes estudiantes de pregrado de la Universidad Surcolombiana, sede Neiva, con sus formas de comunicación e identidades culturales, durante el 2024. Código: 4178</t>
  </si>
  <si>
    <t>Emociones y actitudes del estudiantado de básica secundaria de instituciones educativas oficiales del departamento del Huila y su relación con el aprendizaje de la física. Código: 3928</t>
  </si>
  <si>
    <t>Efectos y narrativas sobre el bienestar psicológico de un programa de musicoterapia en población infantil con diagnóstico oncológico. Código: 4199</t>
  </si>
  <si>
    <t>Efectos de la presión sobre la densidad de estados fotónicos en un biosensor fotónico compuesto por poliestireno. Código: 3890</t>
  </si>
  <si>
    <t>Construcciones creativo-colaborativas de proyectos de vida en adolescentes. Código: 4201</t>
  </si>
  <si>
    <t>Diseño de lineamientos para una política lingüística universitaria acorde con la realidad ecolingüística glocal y sugerencias para la implementación de su respectiva planificación lingüística. El caso de la Universidad Surcolombiana. Código: 4162</t>
  </si>
  <si>
    <t>Condiciones socioespaciales, sentido de comunidad y caminabilidad del espacio público en la ciudad de Neiva: Un análisis con perspectiva de género. Código: 4182</t>
  </si>
  <si>
    <t>Fortalecimiento de los Procesos Artesanales de las madres cabeza de hogar del asentamiento Villa Colombia de la ciudad de Neiva, como un espacio para la construcción de su proyecto de vida. Código: 4183</t>
  </si>
  <si>
    <t>Consejos Municipales de la Juventud y formas de la participación juvenil en el Huila. Una apuesta para su fortalecimiento. Código: 4202</t>
  </si>
  <si>
    <t>Emociones y actitudes del estudiantado de básica secundaria de instituciones educativas oficiales del departamento del Huila y  su relación con el aprendizaje de la biología en la construcción de nuevas ciudadanías para la salud y el bienestar (ODS 3). Código: 4249</t>
  </si>
  <si>
    <t>Explorando el significado de la soledad en los cuidadores informales: un análisis fenomenológico hermenéutico. Código: 4356</t>
  </si>
  <si>
    <t>Memorias constructoras de paz en el marco del conflicto armado colombiano con perspectiva interseccional. Código: 4188</t>
  </si>
  <si>
    <t>Seguimiento a la agenda pública de economía social y solidaria en el municipio de Neiva. Código: 3920</t>
  </si>
  <si>
    <t>Efectos de un programa neuroeducativo para el desarrollo socioemocional de los niños y adolescentes a partir del reconocimiento de bases neurobiológicas de indicios de depresión. Código: 4369</t>
  </si>
  <si>
    <t>Proyectos mayor cuantía terminados NEIVA</t>
  </si>
  <si>
    <t>Proyectos trabajos de grado  terminados GARZÓN</t>
  </si>
  <si>
    <t>Efectos de la tecnología en los procesos de intervención para la adopción del rol de cuidador de la persona con ECNT, en su calidad de vida, apoyo social y niveles de sobrecarga. Código: 3656</t>
  </si>
  <si>
    <t>Estudio de plaquetas humanas como modelo fisiopatológico y de desenlace clínico de arbovirosis pediátricas. Código: 3660</t>
  </si>
  <si>
    <t>Reestructuración Curricular de los programas académicos de Pregrado de la Universidad. Código: 3628</t>
  </si>
  <si>
    <t>Ambientes colaborativos-democráticos, una estrategia para fortalecer la invención.  Código: 3652</t>
  </si>
  <si>
    <t>Las Mujeres Campesinas del Departamento del Huila: Sus Haceres y Saberes. Código: 3623</t>
  </si>
  <si>
    <t>Criopreservación seminal de cuatro especies de peces de la cuenca del Magdalena para la producción de alevinos con fines de diversificación de la acuicultura y fortalecimiento de actividades de repoblamiento. Código: 3635.</t>
  </si>
  <si>
    <t>Cultivos iniciadores incorporados en la fermentación de café (Coffee arabica), su efecto en la calidad en taza y evaluación del potencial probiótico. Código: 3631</t>
  </si>
  <si>
    <t>Estudio del almacenamiento del café especial tostado en grano y molido origen Huila (Coffea arábica L.) bajo atmósferas modificadas y su influencia en la frescura y calidad sensorial en anaquel para consumo interno y como potencial de exportación. Código: 3632.</t>
  </si>
  <si>
    <t>Evaluación del Sistema internacional de Imágenes Afectivas: datos normativos para población infantil colombiana. Código: 3653.</t>
  </si>
  <si>
    <t>Aceites esenciales de cholupa, gulupa, badea y curuba y su evaluacion como antimicrobianos, antifungicos e insectisidas. Un estudio a nivel de laboratorio y a escala semiindustrial para la capacitación de cultivadores y microempresarios del Huila.  Código: 3637</t>
  </si>
  <si>
    <t>1° etapa de proyecto piloto para evaluación de cultivo de café en micro terrazas: implementación y evaluación durante los dos primeros años del cultivo. Código: 3633</t>
  </si>
  <si>
    <t>Proyectos trabajos de grado  terminados LA PLATA</t>
  </si>
  <si>
    <t>Proyectos trabajos de grado  terminados PITALITO</t>
  </si>
  <si>
    <t>Modelo de gobernanza turística: un análisis de las condiciones para su desarrollo en el sector hotelero del municipio de San Agustín-Huila. Código: 4177</t>
  </si>
  <si>
    <t>Rol De La Mujer En El Turismo Rural En Los Corregimientos De Bruselas Y La Laguna Del Municipio De Pitalito Huila. Código: 4269</t>
  </si>
  <si>
    <t>Proyectos Jóvenes Investigadores terminados NEIVA</t>
  </si>
  <si>
    <t>LA EXPERIENCIA ARTÍSTICA COMO ESTRATEGIA DE RECUPERACIÓN EMOCIONAL CON MUJERES VÍCTIMAS DE VIOLENCIA DE GENERO POR PARTE DE SUS EXPAREJAS SENTIMENTALES.</t>
  </si>
  <si>
    <t>ESTÉTICA Y POLÍTICA: UNA MIRADA DESDE LA EXPERIENCIA DEL PROGRAMA EN LA CAVERNA TRANSMITIDO POR LA RADIO UNIVERSIDAD SURCOLOMBIANA EN LA CIUDAD DE NEIVA, HUILA (2020- 2024).</t>
  </si>
  <si>
    <t>EMOCIONES Y ACTITUDES DEL ESTUDIANTADO DE BÁSICA SECUNDARIA DE INSTITUCIONES EDUCATIVAS OFICIALES DEL MUNICIPIO DE NEIVA Y SU RELACIÓN CON EL APRENDIZAJE DE LA DE LA FÍSICA</t>
  </si>
  <si>
    <t>EMPLEO, RELACIONES SOCIALES Y CONVOCATORIAS PÚBLICAS: UN CASO PARA COLOMBIA Y EL DEPARTAMENTO DEL HUILA</t>
  </si>
  <si>
    <t>PERCEPCIONES FRENTE A LA PREPARACIÓN PARA LA MATERNIDAD Y PATERNIDAD DE UN GRUPO DE GESTANTES Y SU RED DE APOYO DE LA COMUNA 6 DE NEIVA.</t>
  </si>
  <si>
    <t>INTERVENCIONES EN SALUD PARA LA PREVENCIÓN DEL RIESGO DE PIE DIABÉTICO: UN SCOPING REVIEW</t>
  </si>
  <si>
    <t>FACTORES INMUNES ASOCIADOS CON DESENLACES ADVERSOS EN PACIENTES CON INSUFICIENCIA CARDÍACA EN EL SUR DE COLOMBIA</t>
  </si>
  <si>
    <t>EVALUACIÓN HIDROMECÁNICA DE LA TURBINA MICHELL BANKI DE LA MINICENTRAL HIDROLÉCTRICA DE LA USCO EN EL DISTRITO DE RIEGO TÚNEL DEL RÍO NEIVA EN CAMPOALEGRE</t>
  </si>
  <si>
    <t>LA VIDA UNIVERSITARIA Y EL PROCESO ACADÉMICO DE LOS ESTUDIANTES DE RÉGIMEN ESPECIAL DE LA UNIVERSIDAD SURCOLOMBIANA</t>
  </si>
  <si>
    <t xml:space="preserve">OPTIMIZACIÓN DEL CEMENTO PARA POZOS PETROLEROS A TRAVÉS DE LA VALORIZACIÓN DE RESIDUOS AGROINDUSTRIALES COMO FUENTES NATURALES DE SIO2.         </t>
  </si>
  <si>
    <t>EXPLORACIÓN DE PATRONES FILOGENÉTICOS DEL COMPLEJO GONATODES CONCINNATUS (O’SHAUGHNESSY, 1881) EN</t>
  </si>
  <si>
    <t>NECESIDADES DE CUIDADO QUE CONTRIBUYAN EN LA ADOPCIÓN DEL ROL, MEJORAR LA CALIDAD DE VIDA, PROMOVER EL APOYO SOCIAL Y DISMINUIR LA SOBRECARGA DEL CUIDADOR DE LA PERSONA CON ECNT EN LA CIUDAD DE NEIVA, 2024.</t>
  </si>
  <si>
    <t>Proyectos Jóvenes Investigadores terminados GARZÓN</t>
  </si>
  <si>
    <t>ESTRATEGIAS MOTIVACIONALES QUE APLICAN LAS EMPRESAS PRESTADORAS DE SERVICIOS DEL SECTOR PRIVADO, UBICADAS EN LA ENLA ZONA URBANA DEL MUNICIPIO DE GARZÓN – HUILA, PARA PREVENIR EL SÍNDROME DE BURNOUT, POTENCIAR EL TRABAJO DECENTE Y EL
CRECIMIENTO ECONÓMICO.</t>
  </si>
  <si>
    <t>Proyectos Jóvenes Investigadores terminados LA PLATA</t>
  </si>
  <si>
    <t>Proyectos Jóvenes Investigadores terminados PITALITO</t>
  </si>
  <si>
    <t>APROXIMACIONES Y ANÁLISIS DE AGENDA PÚBLICA: PRINCIPALES NECESIDADES Y DESAFÍOS DEL SECTOR TURÍSTICO DEL MUNICIPIO DE SAN AGUSTÍN HUILA</t>
  </si>
  <si>
    <t>CONTABILIDAD AMBIENTAL EN EL SECTOR TURISTICO DE LA REGIÓN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</si>
</sst>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 #,##0_);[Red]\(&quot;$&quot;\ * #,##0\)"/>
  </numFmts>
  <fonts count="22" x14ac:knownFonts="1">
    <font>
      <sz val="11"/>
      <color theme="1"/>
      <name val="Calibri"/>
      <family val="2"/>
      <scheme val="minor"/>
    </font>
    <font>
      <sz val="11"/>
      <color theme="1"/>
      <name val="Calibri"/>
      <family val="2"/>
      <scheme val="minor"/>
    </font>
    <font>
      <b/>
      <sz val="11"/>
      <color theme="1"/>
      <name val="Calibri"/>
      <family val="2"/>
      <scheme val="minor"/>
    </font>
    <font>
      <sz val="11"/>
      <color rgb="FF000000"/>
      <name val="Calibri"/>
      <family val="2"/>
    </font>
    <font>
      <sz val="10"/>
      <name val="Calibri"/>
      <family val="2"/>
      <scheme val="minor"/>
    </font>
    <font>
      <sz val="10"/>
      <color rgb="FF000000"/>
      <name val="Calibri"/>
      <family val="2"/>
      <scheme val="minor"/>
    </font>
    <font>
      <sz val="10"/>
      <color theme="1"/>
      <name val="Calibri"/>
      <family val="2"/>
      <scheme val="minor"/>
    </font>
    <font>
      <b/>
      <sz val="10"/>
      <name val="Calibri"/>
      <family val="2"/>
      <scheme val="minor"/>
    </font>
    <font>
      <b/>
      <sz val="10"/>
      <color rgb="FF000000"/>
      <name val="Calibri"/>
      <family val="2"/>
      <scheme val="minor"/>
    </font>
    <font>
      <b/>
      <sz val="10"/>
      <color theme="1"/>
      <name val="Calibri"/>
      <family val="2"/>
      <scheme val="minor"/>
    </font>
    <font>
      <sz val="16"/>
      <color theme="1"/>
      <name val="Calibri"/>
      <family val="2"/>
      <scheme val="minor"/>
    </font>
    <font>
      <sz val="11"/>
      <color theme="1"/>
      <name val="Calibri"/>
      <family val="2"/>
    </font>
    <font>
      <b/>
      <sz val="26"/>
      <color rgb="FFFFCC66"/>
      <name val="Calibri"/>
      <family val="2"/>
      <scheme val="minor"/>
    </font>
    <font>
      <sz val="26"/>
      <color theme="1"/>
      <name val="Calibri"/>
      <family val="2"/>
      <scheme val="minor"/>
    </font>
    <font>
      <sz val="16"/>
      <color rgb="FFFFCC66"/>
      <name val="Calibri"/>
      <family val="2"/>
      <scheme val="minor"/>
    </font>
    <font>
      <b/>
      <vertAlign val="superscript"/>
      <sz val="26"/>
      <color rgb="FFFFCC66"/>
      <name val="Calibri"/>
      <family val="2"/>
      <scheme val="minor"/>
    </font>
    <font>
      <b/>
      <sz val="12"/>
      <color theme="1"/>
      <name val="Calibri"/>
      <family val="2"/>
      <scheme val="minor"/>
    </font>
    <font>
      <sz val="12"/>
      <color theme="1"/>
      <name val="Calibri"/>
      <family val="2"/>
      <scheme val="minor"/>
    </font>
    <font>
      <b/>
      <sz val="9"/>
      <color indexed="81"/>
      <name val="Tahoma"/>
      <family val="2"/>
    </font>
    <font>
      <u/>
      <sz val="11"/>
      <color theme="10"/>
      <name val="Calibri"/>
      <family val="2"/>
      <scheme val="minor"/>
    </font>
    <font>
      <b/>
      <sz val="14"/>
      <color theme="0"/>
      <name val="Calibri"/>
      <family val="2"/>
      <scheme val="minor"/>
    </font>
    <font>
      <b/>
      <u/>
      <sz val="12"/>
      <color theme="1"/>
      <name val="Calibri"/>
      <family val="2"/>
      <scheme val="minor"/>
    </font>
  </fonts>
  <fills count="12">
    <fill>
      <patternFill patternType="none"/>
    </fill>
    <fill>
      <patternFill patternType="gray125"/>
    </fill>
    <fill>
      <patternFill patternType="solid">
        <fgColor rgb="FFC14364"/>
        <bgColor indexed="64"/>
      </patternFill>
    </fill>
    <fill>
      <patternFill patternType="solid">
        <fgColor theme="8" tint="0.79998168889431442"/>
        <bgColor indexed="64"/>
      </patternFill>
    </fill>
    <fill>
      <patternFill patternType="solid">
        <fgColor theme="9" tint="0.59999389629810485"/>
        <bgColor indexed="64"/>
      </patternFill>
    </fill>
    <fill>
      <patternFill patternType="solid">
        <fgColor theme="0"/>
        <bgColor theme="0"/>
      </patternFill>
    </fill>
    <fill>
      <patternFill patternType="solid">
        <fgColor rgb="FFFFFF00"/>
        <bgColor indexed="64"/>
      </patternFill>
    </fill>
    <fill>
      <patternFill patternType="solid">
        <fgColor theme="2" tint="-9.9978637043366805E-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rgb="FFC00000"/>
        <bgColor indexed="64"/>
      </patternFill>
    </fill>
    <fill>
      <patternFill patternType="solid">
        <fgColor theme="4" tint="0.59999389629810485"/>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auto="1"/>
      </left>
      <right style="thin">
        <color auto="1"/>
      </right>
      <top style="thin">
        <color auto="1"/>
      </top>
      <bottom/>
      <diagonal/>
    </border>
    <border>
      <left/>
      <right/>
      <top style="thin">
        <color auto="1"/>
      </top>
      <bottom style="thin">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64"/>
      </right>
      <top/>
      <bottom/>
      <diagonal/>
    </border>
    <border>
      <left style="thin">
        <color indexed="64"/>
      </left>
      <right style="thin">
        <color indexed="64"/>
      </right>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s>
  <cellStyleXfs count="5">
    <xf numFmtId="0" fontId="0" fillId="0" borderId="0"/>
    <xf numFmtId="9" fontId="1" fillId="0" borderId="0" applyFont="0" applyFill="0" applyBorder="0" applyAlignment="0" applyProtection="0"/>
    <xf numFmtId="0" fontId="3" fillId="0" borderId="0"/>
    <xf numFmtId="0" fontId="11" fillId="0" borderId="0"/>
    <xf numFmtId="0" fontId="19" fillId="0" borderId="0" applyNumberFormat="0" applyFill="0" applyBorder="0" applyAlignment="0" applyProtection="0"/>
  </cellStyleXfs>
  <cellXfs count="175">
    <xf numFmtId="0" fontId="0" fillId="0" borderId="0" xfId="0"/>
    <xf numFmtId="0" fontId="5" fillId="0" borderId="1" xfId="2" applyFont="1" applyBorder="1" applyAlignment="1" applyProtection="1">
      <alignment horizontal="center" vertical="center" wrapText="1"/>
      <protection locked="0"/>
    </xf>
    <xf numFmtId="1" fontId="5" fillId="0" borderId="1" xfId="2" applyNumberFormat="1" applyFont="1" applyBorder="1" applyAlignment="1" applyProtection="1">
      <alignment horizontal="center" vertical="center" wrapText="1"/>
      <protection locked="0"/>
    </xf>
    <xf numFmtId="0" fontId="6" fillId="0" borderId="1" xfId="0" applyFont="1" applyBorder="1" applyAlignment="1">
      <alignment horizontal="center" vertical="center"/>
    </xf>
    <xf numFmtId="0" fontId="4" fillId="0" borderId="2" xfId="0" applyFont="1" applyBorder="1" applyAlignment="1">
      <alignment horizontal="center" vertical="center" wrapText="1"/>
    </xf>
    <xf numFmtId="0" fontId="0" fillId="0" borderId="0" xfId="0" applyAlignment="1">
      <alignment horizontal="center"/>
    </xf>
    <xf numFmtId="0" fontId="7" fillId="6" borderId="1" xfId="2" applyFont="1" applyFill="1" applyBorder="1" applyAlignment="1" applyProtection="1">
      <alignment horizontal="left" vertical="center" wrapText="1"/>
      <protection locked="0"/>
    </xf>
    <xf numFmtId="0" fontId="8" fillId="6" borderId="1" xfId="2" applyFont="1" applyFill="1" applyBorder="1" applyAlignment="1" applyProtection="1">
      <alignment horizontal="center" vertical="center" wrapText="1"/>
      <protection locked="0"/>
    </xf>
    <xf numFmtId="0" fontId="7" fillId="7" borderId="1" xfId="2" applyFont="1" applyFill="1" applyBorder="1" applyAlignment="1" applyProtection="1">
      <alignment horizontal="left" vertical="center" wrapText="1"/>
      <protection locked="0"/>
    </xf>
    <xf numFmtId="0" fontId="8" fillId="7" borderId="1" xfId="2" applyFont="1" applyFill="1" applyBorder="1" applyAlignment="1" applyProtection="1">
      <alignment horizontal="center" vertical="center" wrapText="1"/>
      <protection locked="0"/>
    </xf>
    <xf numFmtId="0" fontId="4" fillId="0" borderId="14" xfId="2" applyFont="1" applyBorder="1" applyAlignment="1" applyProtection="1">
      <alignment horizontal="left" vertical="center" wrapText="1"/>
      <protection locked="0"/>
    </xf>
    <xf numFmtId="0" fontId="7" fillId="6" borderId="14" xfId="2" applyFont="1" applyFill="1" applyBorder="1" applyAlignment="1" applyProtection="1">
      <alignment horizontal="left" vertical="center" wrapText="1"/>
      <protection locked="0"/>
    </xf>
    <xf numFmtId="0" fontId="7" fillId="7" borderId="14" xfId="2" applyFont="1" applyFill="1" applyBorder="1" applyAlignment="1" applyProtection="1">
      <alignment horizontal="left" vertical="center" wrapText="1"/>
      <protection locked="0"/>
    </xf>
    <xf numFmtId="0" fontId="0" fillId="0" borderId="1" xfId="0" applyBorder="1"/>
    <xf numFmtId="0" fontId="4" fillId="0" borderId="4" xfId="2" applyFont="1" applyBorder="1" applyAlignment="1" applyProtection="1">
      <alignment horizontal="left" vertical="center" wrapText="1"/>
      <protection locked="0"/>
    </xf>
    <xf numFmtId="0" fontId="6" fillId="0" borderId="6" xfId="0" applyFont="1" applyBorder="1" applyAlignment="1">
      <alignment horizontal="center" vertical="center"/>
    </xf>
    <xf numFmtId="0" fontId="5" fillId="0" borderId="6" xfId="2" applyFont="1" applyBorder="1" applyAlignment="1" applyProtection="1">
      <alignment horizontal="center" vertical="center" wrapText="1"/>
      <protection locked="0"/>
    </xf>
    <xf numFmtId="0" fontId="4" fillId="0" borderId="9" xfId="2" applyFont="1" applyBorder="1" applyAlignment="1" applyProtection="1">
      <alignment horizontal="left" vertical="center" wrapText="1"/>
      <protection locked="0"/>
    </xf>
    <xf numFmtId="0" fontId="6" fillId="0" borderId="10" xfId="0" applyFont="1" applyBorder="1" applyAlignment="1">
      <alignment horizontal="center" vertical="center"/>
    </xf>
    <xf numFmtId="0" fontId="5" fillId="0" borderId="10" xfId="2" applyFont="1" applyBorder="1" applyAlignment="1" applyProtection="1">
      <alignment horizontal="center" vertical="center" wrapText="1"/>
      <protection locked="0"/>
    </xf>
    <xf numFmtId="0" fontId="9" fillId="6" borderId="1" xfId="0" applyFont="1" applyFill="1" applyBorder="1" applyAlignment="1">
      <alignment horizontal="center" vertical="center"/>
    </xf>
    <xf numFmtId="0" fontId="9" fillId="7" borderId="1" xfId="0" applyFont="1" applyFill="1" applyBorder="1" applyAlignment="1">
      <alignment horizontal="center" vertical="center"/>
    </xf>
    <xf numFmtId="0" fontId="7" fillId="6" borderId="4" xfId="2" applyFont="1" applyFill="1" applyBorder="1" applyAlignment="1" applyProtection="1">
      <alignment horizontal="left" vertical="center" wrapText="1"/>
      <protection locked="0"/>
    </xf>
    <xf numFmtId="0" fontId="9" fillId="6" borderId="6" xfId="0" applyFont="1" applyFill="1" applyBorder="1" applyAlignment="1">
      <alignment horizontal="center" vertical="center"/>
    </xf>
    <xf numFmtId="0" fontId="8" fillId="6" borderId="6" xfId="2" applyFont="1" applyFill="1" applyBorder="1" applyAlignment="1" applyProtection="1">
      <alignment horizontal="center" vertical="center" wrapText="1"/>
      <protection locked="0"/>
    </xf>
    <xf numFmtId="0" fontId="10" fillId="0" borderId="0" xfId="0" applyFont="1"/>
    <xf numFmtId="0" fontId="6" fillId="0" borderId="0" xfId="0" applyFont="1"/>
    <xf numFmtId="17" fontId="6" fillId="0" borderId="0" xfId="3" applyNumberFormat="1" applyFont="1" applyAlignment="1">
      <alignment horizontal="left"/>
    </xf>
    <xf numFmtId="2" fontId="6" fillId="0" borderId="0" xfId="3" applyNumberFormat="1" applyFont="1"/>
    <xf numFmtId="17" fontId="6" fillId="0" borderId="0" xfId="0" applyNumberFormat="1" applyFont="1" applyAlignment="1">
      <alignment horizontal="left"/>
    </xf>
    <xf numFmtId="0" fontId="2" fillId="3" borderId="1" xfId="0" applyFont="1" applyFill="1" applyBorder="1" applyAlignment="1">
      <alignment horizontal="center" vertical="center" wrapText="1"/>
    </xf>
    <xf numFmtId="10" fontId="6" fillId="0" borderId="1" xfId="0" applyNumberFormat="1" applyFont="1" applyBorder="1" applyAlignment="1">
      <alignment horizontal="center" vertical="center"/>
    </xf>
    <xf numFmtId="10" fontId="6" fillId="0" borderId="1" xfId="1" applyNumberFormat="1" applyFont="1" applyFill="1" applyBorder="1" applyAlignment="1">
      <alignment horizontal="center" vertical="center"/>
    </xf>
    <xf numFmtId="164" fontId="6" fillId="0" borderId="1" xfId="0" applyNumberFormat="1" applyFont="1" applyBorder="1" applyAlignment="1">
      <alignment vertical="center"/>
    </xf>
    <xf numFmtId="10" fontId="9" fillId="6" borderId="1" xfId="1" applyNumberFormat="1" applyFont="1" applyFill="1" applyBorder="1" applyAlignment="1">
      <alignment horizontal="center" vertical="center"/>
    </xf>
    <xf numFmtId="10" fontId="9" fillId="6" borderId="1" xfId="0" applyNumberFormat="1" applyFont="1" applyFill="1" applyBorder="1" applyAlignment="1">
      <alignment horizontal="center" vertical="center"/>
    </xf>
    <xf numFmtId="164" fontId="9" fillId="6" borderId="1" xfId="0" applyNumberFormat="1" applyFont="1" applyFill="1" applyBorder="1" applyAlignment="1">
      <alignment vertical="center"/>
    </xf>
    <xf numFmtId="10" fontId="6" fillId="7" borderId="1" xfId="0" applyNumberFormat="1" applyFont="1" applyFill="1" applyBorder="1" applyAlignment="1">
      <alignment horizontal="center" vertical="center"/>
    </xf>
    <xf numFmtId="164" fontId="9" fillId="7" borderId="1" xfId="0" applyNumberFormat="1" applyFont="1" applyFill="1" applyBorder="1" applyAlignment="1">
      <alignment vertical="center"/>
    </xf>
    <xf numFmtId="10" fontId="9" fillId="7" borderId="1" xfId="0" applyNumberFormat="1" applyFont="1" applyFill="1" applyBorder="1" applyAlignment="1">
      <alignment horizontal="center" vertical="center"/>
    </xf>
    <xf numFmtId="10" fontId="6" fillId="0" borderId="6" xfId="0" applyNumberFormat="1" applyFont="1" applyBorder="1" applyAlignment="1">
      <alignment horizontal="center" vertical="center"/>
    </xf>
    <xf numFmtId="10" fontId="6" fillId="0" borderId="10" xfId="0" applyNumberFormat="1" applyFont="1" applyBorder="1" applyAlignment="1">
      <alignment horizontal="center" vertical="center"/>
    </xf>
    <xf numFmtId="10" fontId="9" fillId="6" borderId="6" xfId="0" applyNumberFormat="1" applyFont="1" applyFill="1" applyBorder="1" applyAlignment="1">
      <alignment horizontal="center" vertical="center"/>
    </xf>
    <xf numFmtId="164" fontId="9" fillId="6" borderId="6" xfId="0" applyNumberFormat="1" applyFont="1" applyFill="1" applyBorder="1" applyAlignment="1">
      <alignment vertical="center"/>
    </xf>
    <xf numFmtId="9" fontId="9" fillId="7" borderId="1" xfId="0" applyNumberFormat="1" applyFont="1" applyFill="1" applyBorder="1" applyAlignment="1">
      <alignment horizontal="center" vertical="center"/>
    </xf>
    <xf numFmtId="0" fontId="2" fillId="4" borderId="8" xfId="0" applyFont="1" applyFill="1" applyBorder="1" applyAlignment="1">
      <alignment horizontal="center" vertical="center" wrapText="1"/>
    </xf>
    <xf numFmtId="0" fontId="13" fillId="0" borderId="0" xfId="0" applyFont="1"/>
    <xf numFmtId="0" fontId="17" fillId="0" borderId="0" xfId="0" applyFont="1"/>
    <xf numFmtId="9" fontId="6" fillId="0" borderId="11" xfId="0" applyNumberFormat="1" applyFont="1" applyBorder="1" applyAlignment="1">
      <alignment horizontal="center" vertical="center"/>
    </xf>
    <xf numFmtId="0" fontId="6" fillId="0" borderId="11" xfId="0" applyFont="1" applyBorder="1" applyAlignment="1">
      <alignment horizontal="center" vertical="center"/>
    </xf>
    <xf numFmtId="9" fontId="6" fillId="8" borderId="11" xfId="1" applyFont="1" applyFill="1" applyBorder="1" applyAlignment="1">
      <alignment horizontal="center" vertical="center"/>
    </xf>
    <xf numFmtId="9" fontId="9" fillId="6" borderId="11" xfId="0" applyNumberFormat="1" applyFont="1" applyFill="1" applyBorder="1" applyAlignment="1">
      <alignment horizontal="center" vertical="center"/>
    </xf>
    <xf numFmtId="0" fontId="9" fillId="6" borderId="11" xfId="0" applyFont="1" applyFill="1" applyBorder="1" applyAlignment="1">
      <alignment horizontal="center" vertical="center"/>
    </xf>
    <xf numFmtId="9" fontId="9" fillId="6" borderId="11" xfId="1" applyFont="1" applyFill="1" applyBorder="1" applyAlignment="1">
      <alignment horizontal="center" vertical="center"/>
    </xf>
    <xf numFmtId="0" fontId="6" fillId="0" borderId="11" xfId="0" applyFont="1" applyBorder="1" applyAlignment="1">
      <alignment horizontal="center" vertical="center" wrapText="1"/>
    </xf>
    <xf numFmtId="9" fontId="6" fillId="8" borderId="11" xfId="1" applyFont="1" applyFill="1" applyBorder="1" applyAlignment="1">
      <alignment horizontal="center" vertical="center" wrapText="1"/>
    </xf>
    <xf numFmtId="0" fontId="6" fillId="5" borderId="11" xfId="0" applyFont="1" applyFill="1" applyBorder="1" applyAlignment="1">
      <alignment horizontal="center" vertical="center" wrapText="1"/>
    </xf>
    <xf numFmtId="9" fontId="9" fillId="7" borderId="12" xfId="0" applyNumberFormat="1" applyFont="1" applyFill="1" applyBorder="1" applyAlignment="1">
      <alignment horizontal="center" vertical="center"/>
    </xf>
    <xf numFmtId="0" fontId="9" fillId="7" borderId="11" xfId="0" applyFont="1" applyFill="1" applyBorder="1" applyAlignment="1">
      <alignment horizontal="center" vertical="center"/>
    </xf>
    <xf numFmtId="0" fontId="9" fillId="7" borderId="12" xfId="0" applyFont="1" applyFill="1" applyBorder="1" applyAlignment="1">
      <alignment horizontal="center" vertical="center"/>
    </xf>
    <xf numFmtId="9" fontId="9" fillId="7" borderId="12" xfId="1" applyFont="1" applyFill="1" applyBorder="1" applyAlignment="1">
      <alignment horizontal="center" vertical="center"/>
    </xf>
    <xf numFmtId="9" fontId="9" fillId="7" borderId="11" xfId="0" applyNumberFormat="1" applyFont="1" applyFill="1" applyBorder="1" applyAlignment="1">
      <alignment horizontal="center" vertical="center"/>
    </xf>
    <xf numFmtId="1" fontId="6" fillId="0" borderId="12" xfId="0" applyNumberFormat="1" applyFont="1" applyBorder="1" applyAlignment="1">
      <alignment horizontal="center" vertical="center"/>
    </xf>
    <xf numFmtId="9" fontId="6" fillId="8" borderId="12" xfId="1" applyFont="1" applyFill="1" applyBorder="1" applyAlignment="1">
      <alignment horizontal="center" vertical="center"/>
    </xf>
    <xf numFmtId="9" fontId="6" fillId="0" borderId="12" xfId="0" applyNumberFormat="1" applyFont="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13" xfId="0" applyFont="1" applyBorder="1" applyAlignment="1">
      <alignment horizontal="center" vertical="center" wrapText="1"/>
    </xf>
    <xf numFmtId="9" fontId="6" fillId="8" borderId="13" xfId="1" applyFont="1" applyFill="1" applyBorder="1" applyAlignment="1">
      <alignment horizontal="center" vertical="center" wrapText="1"/>
    </xf>
    <xf numFmtId="9" fontId="6" fillId="0" borderId="11" xfId="0" applyNumberFormat="1" applyFont="1" applyBorder="1" applyAlignment="1">
      <alignment horizontal="center" vertical="center" wrapText="1"/>
    </xf>
    <xf numFmtId="0" fontId="6" fillId="0" borderId="15" xfId="0" applyFont="1" applyBorder="1" applyAlignment="1">
      <alignment horizontal="center" vertical="center"/>
    </xf>
    <xf numFmtId="0" fontId="6" fillId="0" borderId="16" xfId="0" applyFont="1" applyBorder="1" applyAlignment="1">
      <alignment horizontal="center" vertical="center"/>
    </xf>
    <xf numFmtId="9" fontId="6" fillId="8" borderId="16" xfId="1" applyFont="1" applyFill="1" applyBorder="1" applyAlignment="1">
      <alignment horizontal="center" vertical="center" wrapText="1"/>
    </xf>
    <xf numFmtId="9" fontId="9" fillId="6" borderId="1" xfId="0" applyNumberFormat="1" applyFont="1" applyFill="1" applyBorder="1" applyAlignment="1">
      <alignment horizontal="center" vertical="center"/>
    </xf>
    <xf numFmtId="9" fontId="9" fillId="6" borderId="1" xfId="1" applyFont="1" applyFill="1" applyBorder="1" applyAlignment="1">
      <alignment horizontal="center" vertical="center"/>
    </xf>
    <xf numFmtId="0" fontId="9" fillId="6" borderId="12" xfId="0" applyFont="1" applyFill="1" applyBorder="1" applyAlignment="1">
      <alignment horizontal="center" vertical="center"/>
    </xf>
    <xf numFmtId="0" fontId="9" fillId="6" borderId="11" xfId="0" applyFont="1" applyFill="1" applyBorder="1" applyAlignment="1">
      <alignment horizontal="center" vertical="center" wrapText="1"/>
    </xf>
    <xf numFmtId="9" fontId="9" fillId="6" borderId="11" xfId="1" applyFont="1" applyFill="1" applyBorder="1" applyAlignment="1">
      <alignment horizontal="center" vertical="center" wrapText="1"/>
    </xf>
    <xf numFmtId="0" fontId="9" fillId="7" borderId="11" xfId="0" applyFont="1" applyFill="1" applyBorder="1" applyAlignment="1">
      <alignment horizontal="center" vertical="center" wrapText="1"/>
    </xf>
    <xf numFmtId="9" fontId="9" fillId="7" borderId="11" xfId="1" applyFont="1" applyFill="1" applyBorder="1" applyAlignment="1">
      <alignment horizontal="center" vertical="center" wrapText="1"/>
    </xf>
    <xf numFmtId="9" fontId="6" fillId="8" borderId="11" xfId="1" applyFont="1" applyFill="1" applyBorder="1" applyAlignment="1">
      <alignment horizontal="center"/>
    </xf>
    <xf numFmtId="1" fontId="6" fillId="0" borderId="11" xfId="0" applyNumberFormat="1" applyFont="1" applyBorder="1" applyAlignment="1">
      <alignment horizontal="center" vertical="center"/>
    </xf>
    <xf numFmtId="9" fontId="9" fillId="6" borderId="12" xfId="0" applyNumberFormat="1" applyFont="1" applyFill="1" applyBorder="1" applyAlignment="1">
      <alignment horizontal="center" vertical="center"/>
    </xf>
    <xf numFmtId="9" fontId="9" fillId="7" borderId="11" xfId="1" applyFont="1" applyFill="1" applyBorder="1" applyAlignment="1">
      <alignment horizontal="center" vertical="center"/>
    </xf>
    <xf numFmtId="0" fontId="6" fillId="5" borderId="11" xfId="0" applyFont="1" applyFill="1" applyBorder="1" applyAlignment="1">
      <alignment horizontal="center" vertical="center"/>
    </xf>
    <xf numFmtId="0" fontId="9" fillId="6" borderId="16" xfId="0" applyFont="1" applyFill="1" applyBorder="1" applyAlignment="1">
      <alignment horizontal="center" vertical="center" wrapText="1"/>
    </xf>
    <xf numFmtId="0" fontId="9" fillId="6" borderId="16" xfId="0" applyFont="1" applyFill="1" applyBorder="1" applyAlignment="1">
      <alignment horizontal="center" vertical="center"/>
    </xf>
    <xf numFmtId="9" fontId="9" fillId="6" borderId="16" xfId="1" applyFont="1" applyFill="1" applyBorder="1" applyAlignment="1">
      <alignment horizontal="center" vertical="center" wrapText="1"/>
    </xf>
    <xf numFmtId="0" fontId="9" fillId="7" borderId="1" xfId="0" applyFont="1" applyFill="1" applyBorder="1" applyAlignment="1">
      <alignment horizontal="center" vertical="center" wrapText="1"/>
    </xf>
    <xf numFmtId="9" fontId="9" fillId="7" borderId="1" xfId="1" applyFont="1" applyFill="1" applyBorder="1" applyAlignment="1">
      <alignment horizontal="center" vertical="center" wrapText="1"/>
    </xf>
    <xf numFmtId="1" fontId="9" fillId="6" borderId="11" xfId="0" applyNumberFormat="1" applyFont="1" applyFill="1" applyBorder="1" applyAlignment="1">
      <alignment horizontal="center" vertical="center" wrapText="1"/>
    </xf>
    <xf numFmtId="1" fontId="9" fillId="6" borderId="16" xfId="0" applyNumberFormat="1" applyFont="1" applyFill="1" applyBorder="1" applyAlignment="1">
      <alignment horizontal="center" vertical="center" wrapText="1"/>
    </xf>
    <xf numFmtId="0" fontId="9" fillId="0" borderId="0" xfId="0" applyFont="1" applyAlignment="1">
      <alignment horizontal="center" vertical="center"/>
    </xf>
    <xf numFmtId="0" fontId="9" fillId="0" borderId="0" xfId="0" applyFont="1"/>
    <xf numFmtId="9" fontId="9" fillId="0" borderId="0" xfId="1" applyFont="1" applyFill="1" applyBorder="1"/>
    <xf numFmtId="10" fontId="9" fillId="0" borderId="0" xfId="0" applyNumberFormat="1" applyFont="1" applyAlignment="1">
      <alignment horizontal="center" vertical="center"/>
    </xf>
    <xf numFmtId="164" fontId="9" fillId="0" borderId="0" xfId="0" applyNumberFormat="1" applyFont="1" applyAlignment="1">
      <alignment vertical="center"/>
    </xf>
    <xf numFmtId="9" fontId="9" fillId="0" borderId="0" xfId="0" applyNumberFormat="1" applyFont="1" applyAlignment="1">
      <alignment horizontal="center" vertical="center"/>
    </xf>
    <xf numFmtId="10" fontId="6" fillId="0" borderId="0" xfId="0" applyNumberFormat="1" applyFont="1" applyAlignment="1">
      <alignment horizontal="center" vertical="center"/>
    </xf>
    <xf numFmtId="0" fontId="2" fillId="0" borderId="5" xfId="0" applyFont="1" applyBorder="1" applyAlignment="1">
      <alignment horizontal="center" vertical="center" wrapText="1"/>
    </xf>
    <xf numFmtId="0" fontId="2" fillId="0" borderId="0" xfId="0" applyFont="1" applyAlignment="1">
      <alignment horizontal="center" vertical="center" wrapText="1"/>
    </xf>
    <xf numFmtId="0" fontId="2" fillId="4" borderId="1" xfId="0" applyFont="1" applyFill="1" applyBorder="1" applyAlignment="1">
      <alignment horizontal="center" vertical="center" wrapText="1"/>
    </xf>
    <xf numFmtId="0" fontId="6" fillId="0" borderId="2" xfId="1" applyNumberFormat="1" applyFont="1" applyFill="1" applyBorder="1" applyAlignment="1">
      <alignment horizontal="center" vertical="center"/>
    </xf>
    <xf numFmtId="10" fontId="6" fillId="0" borderId="2" xfId="1" applyNumberFormat="1" applyFont="1" applyFill="1" applyBorder="1" applyAlignment="1">
      <alignment horizontal="center" vertical="center"/>
    </xf>
    <xf numFmtId="10" fontId="9" fillId="6" borderId="2" xfId="1" applyNumberFormat="1" applyFont="1" applyFill="1" applyBorder="1" applyAlignment="1">
      <alignment horizontal="center" vertical="center"/>
    </xf>
    <xf numFmtId="9" fontId="9" fillId="6" borderId="19" xfId="0" applyNumberFormat="1" applyFont="1" applyFill="1" applyBorder="1" applyAlignment="1">
      <alignment horizontal="center" vertical="center"/>
    </xf>
    <xf numFmtId="9" fontId="9" fillId="7" borderId="19" xfId="0" applyNumberFormat="1" applyFont="1" applyFill="1" applyBorder="1" applyAlignment="1">
      <alignment horizontal="center" vertical="center"/>
    </xf>
    <xf numFmtId="9" fontId="9" fillId="6" borderId="2" xfId="0" applyNumberFormat="1" applyFont="1" applyFill="1" applyBorder="1" applyAlignment="1">
      <alignment horizontal="center" vertical="center"/>
    </xf>
    <xf numFmtId="10" fontId="6" fillId="0" borderId="8" xfId="1" applyNumberFormat="1" applyFont="1" applyFill="1" applyBorder="1" applyAlignment="1">
      <alignment horizontal="center" vertical="center"/>
    </xf>
    <xf numFmtId="9" fontId="9" fillId="6" borderId="20" xfId="0" applyNumberFormat="1" applyFont="1" applyFill="1" applyBorder="1" applyAlignment="1">
      <alignment horizontal="center" vertical="center"/>
    </xf>
    <xf numFmtId="9" fontId="9" fillId="7" borderId="2" xfId="0" applyNumberFormat="1" applyFont="1" applyFill="1" applyBorder="1" applyAlignment="1">
      <alignment horizontal="center" vertical="center"/>
    </xf>
    <xf numFmtId="10" fontId="16" fillId="0" borderId="0" xfId="0" applyNumberFormat="1" applyFont="1" applyAlignment="1">
      <alignment horizontal="center" vertical="center"/>
    </xf>
    <xf numFmtId="10" fontId="6" fillId="6" borderId="1" xfId="0" applyNumberFormat="1" applyFont="1" applyFill="1" applyBorder="1" applyAlignment="1">
      <alignment horizontal="center" vertical="center"/>
    </xf>
    <xf numFmtId="9" fontId="9" fillId="7" borderId="1" xfId="1" applyFont="1" applyFill="1" applyBorder="1" applyAlignment="1">
      <alignment horizontal="center" vertical="center"/>
    </xf>
    <xf numFmtId="164" fontId="9" fillId="7" borderId="1" xfId="0" applyNumberFormat="1" applyFont="1" applyFill="1" applyBorder="1" applyAlignment="1">
      <alignment horizontal="center" vertical="center"/>
    </xf>
    <xf numFmtId="0" fontId="0" fillId="0" borderId="0" xfId="0" applyAlignment="1">
      <alignment horizontal="center" vertical="center"/>
    </xf>
    <xf numFmtId="0" fontId="9" fillId="7" borderId="1" xfId="0" applyFont="1" applyFill="1" applyBorder="1" applyAlignment="1">
      <alignment horizontal="left" vertical="center" wrapText="1"/>
    </xf>
    <xf numFmtId="2" fontId="6" fillId="0" borderId="0" xfId="0" applyNumberFormat="1" applyFont="1"/>
    <xf numFmtId="9" fontId="16" fillId="9" borderId="1" xfId="0" applyNumberFormat="1" applyFont="1" applyFill="1" applyBorder="1" applyAlignment="1">
      <alignment horizontal="center" vertical="center"/>
    </xf>
    <xf numFmtId="164" fontId="16" fillId="9" borderId="1" xfId="0" applyNumberFormat="1" applyFont="1" applyFill="1" applyBorder="1" applyAlignment="1">
      <alignment vertical="center"/>
    </xf>
    <xf numFmtId="0" fontId="16" fillId="9" borderId="1" xfId="0" applyFont="1" applyFill="1" applyBorder="1"/>
    <xf numFmtId="0" fontId="16" fillId="9" borderId="1" xfId="0" applyFont="1" applyFill="1" applyBorder="1" applyAlignment="1">
      <alignment vertical="center"/>
    </xf>
    <xf numFmtId="9" fontId="6" fillId="0" borderId="2" xfId="1" applyFont="1" applyFill="1" applyBorder="1" applyAlignment="1">
      <alignment horizontal="center" vertical="center"/>
    </xf>
    <xf numFmtId="9" fontId="6" fillId="0" borderId="1" xfId="1" applyFont="1" applyBorder="1" applyAlignment="1">
      <alignment horizontal="center" vertical="center"/>
    </xf>
    <xf numFmtId="9" fontId="9" fillId="6" borderId="6" xfId="1" applyFont="1" applyFill="1" applyBorder="1" applyAlignment="1">
      <alignment horizontal="center" vertical="center"/>
    </xf>
    <xf numFmtId="9" fontId="16" fillId="9" borderId="1" xfId="1" applyFont="1" applyFill="1" applyBorder="1" applyAlignment="1">
      <alignment horizontal="center" vertical="center"/>
    </xf>
    <xf numFmtId="9" fontId="9" fillId="6" borderId="19" xfId="1" applyFont="1" applyFill="1" applyBorder="1" applyAlignment="1">
      <alignment horizontal="center" vertical="center"/>
    </xf>
    <xf numFmtId="1" fontId="6" fillId="8" borderId="11" xfId="0" applyNumberFormat="1" applyFont="1" applyFill="1" applyBorder="1" applyAlignment="1">
      <alignment horizontal="center" vertical="center"/>
    </xf>
    <xf numFmtId="10" fontId="16" fillId="9" borderId="1" xfId="0" applyNumberFormat="1" applyFont="1" applyFill="1" applyBorder="1" applyAlignment="1">
      <alignment horizontal="center" vertical="center"/>
    </xf>
    <xf numFmtId="9" fontId="6" fillId="0" borderId="11" xfId="1" applyFont="1" applyBorder="1" applyAlignment="1">
      <alignment horizontal="center" vertical="center"/>
    </xf>
    <xf numFmtId="0" fontId="6" fillId="0" borderId="11" xfId="1" applyNumberFormat="1" applyFont="1" applyBorder="1" applyAlignment="1">
      <alignment horizontal="center" vertical="center"/>
    </xf>
    <xf numFmtId="1" fontId="6" fillId="0" borderId="11" xfId="1" applyNumberFormat="1" applyFont="1" applyBorder="1" applyAlignment="1">
      <alignment horizontal="center" vertical="center"/>
    </xf>
    <xf numFmtId="0" fontId="6" fillId="0" borderId="1" xfId="1" applyNumberFormat="1" applyFont="1" applyBorder="1" applyAlignment="1">
      <alignment horizontal="center" vertical="center"/>
    </xf>
    <xf numFmtId="164" fontId="9" fillId="6" borderId="1" xfId="0" applyNumberFormat="1" applyFont="1" applyFill="1" applyBorder="1" applyAlignment="1">
      <alignment horizontal="center" vertical="center"/>
    </xf>
    <xf numFmtId="164" fontId="9" fillId="6" borderId="6" xfId="0" applyNumberFormat="1" applyFont="1" applyFill="1" applyBorder="1" applyAlignment="1">
      <alignment horizontal="center" vertical="center"/>
    </xf>
    <xf numFmtId="164" fontId="9" fillId="0" borderId="0" xfId="0" applyNumberFormat="1" applyFont="1" applyAlignment="1">
      <alignment horizontal="center" vertical="center"/>
    </xf>
    <xf numFmtId="0" fontId="6" fillId="8" borderId="11" xfId="1" applyNumberFormat="1" applyFont="1" applyFill="1" applyBorder="1" applyAlignment="1">
      <alignment horizontal="center" vertical="center"/>
    </xf>
    <xf numFmtId="0" fontId="20" fillId="10" borderId="0" xfId="0" applyFont="1" applyFill="1" applyAlignment="1">
      <alignment vertical="center" wrapText="1"/>
    </xf>
    <xf numFmtId="0" fontId="20" fillId="10" borderId="0" xfId="0" applyFont="1" applyFill="1" applyAlignment="1">
      <alignment horizontal="center" vertical="center" wrapText="1"/>
    </xf>
    <xf numFmtId="0" fontId="0" fillId="0" borderId="0" xfId="0" applyAlignment="1">
      <alignment wrapText="1"/>
    </xf>
    <xf numFmtId="0" fontId="21" fillId="11" borderId="0" xfId="4" applyFont="1" applyFill="1" applyAlignment="1"/>
    <xf numFmtId="9" fontId="16" fillId="11" borderId="0" xfId="1" applyFont="1" applyFill="1" applyAlignment="1">
      <alignment horizontal="center"/>
    </xf>
    <xf numFmtId="0" fontId="21" fillId="11" borderId="0" xfId="4" applyFont="1" applyFill="1" applyAlignment="1">
      <alignment vertical="center" wrapText="1"/>
    </xf>
    <xf numFmtId="9" fontId="16" fillId="11" borderId="0" xfId="1" applyFont="1" applyFill="1" applyAlignment="1">
      <alignment horizontal="center" vertical="center" wrapText="1"/>
    </xf>
    <xf numFmtId="0" fontId="0" fillId="0" borderId="0" xfId="0" applyAlignment="1">
      <alignment vertical="center" wrapText="1"/>
    </xf>
    <xf numFmtId="0" fontId="16" fillId="11" borderId="0" xfId="0" applyFont="1" applyFill="1" applyAlignment="1">
      <alignment horizontal="center" vertical="center" wrapText="1"/>
    </xf>
    <xf numFmtId="9" fontId="0" fillId="0" borderId="0" xfId="1" applyFont="1" applyAlignment="1">
      <alignment horizontal="center"/>
    </xf>
    <xf numFmtId="9" fontId="0" fillId="0" borderId="0" xfId="1" applyFont="1" applyAlignment="1">
      <alignment horizontal="center" vertical="center"/>
    </xf>
    <xf numFmtId="0" fontId="1" fillId="0" borderId="0" xfId="0" applyFont="1"/>
    <xf numFmtId="0" fontId="21" fillId="11" borderId="0" xfId="4" applyFont="1" applyFill="1" applyAlignment="1">
      <alignment wrapText="1"/>
    </xf>
    <xf numFmtId="9" fontId="16" fillId="11" borderId="0" xfId="1" applyFont="1" applyFill="1" applyAlignment="1">
      <alignment horizontal="center" vertical="center"/>
    </xf>
    <xf numFmtId="0" fontId="16" fillId="11" borderId="0" xfId="0" applyFont="1" applyFill="1" applyAlignment="1">
      <alignment horizontal="center" vertical="center"/>
    </xf>
    <xf numFmtId="0" fontId="16" fillId="11" borderId="0" xfId="1" applyNumberFormat="1" applyFont="1" applyFill="1" applyAlignment="1">
      <alignment horizontal="center" vertical="center"/>
    </xf>
    <xf numFmtId="0" fontId="2" fillId="0" borderId="6" xfId="0" applyFont="1" applyBorder="1" applyAlignment="1">
      <alignment horizontal="center" vertical="center" textRotation="255" wrapText="1"/>
    </xf>
    <xf numFmtId="0" fontId="2" fillId="0" borderId="17" xfId="0" applyFont="1" applyBorder="1" applyAlignment="1">
      <alignment horizontal="center" vertical="center" textRotation="255" wrapText="1"/>
    </xf>
    <xf numFmtId="0" fontId="2" fillId="0" borderId="10" xfId="0" applyFont="1" applyBorder="1" applyAlignment="1">
      <alignment horizontal="center" vertical="center" textRotation="255" wrapText="1"/>
    </xf>
    <xf numFmtId="0" fontId="2" fillId="3" borderId="6" xfId="0" applyFont="1" applyFill="1" applyBorder="1" applyAlignment="1">
      <alignment horizontal="center" vertical="center" wrapText="1"/>
    </xf>
    <xf numFmtId="0" fontId="2" fillId="3" borderId="18" xfId="0" applyFont="1" applyFill="1" applyBorder="1" applyAlignment="1">
      <alignment horizontal="center" vertical="center" wrapText="1"/>
    </xf>
    <xf numFmtId="0" fontId="2" fillId="0" borderId="1" xfId="0" applyFont="1" applyBorder="1" applyAlignment="1">
      <alignment horizontal="center" vertical="center" textRotation="255" wrapText="1"/>
    </xf>
    <xf numFmtId="0" fontId="2" fillId="3" borderId="3" xfId="0"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3" borderId="10"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7" xfId="0" applyFont="1" applyFill="1" applyBorder="1" applyAlignment="1">
      <alignment horizontal="center" vertical="center" wrapText="1"/>
    </xf>
    <xf numFmtId="0" fontId="2" fillId="4" borderId="14"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0" xfId="0" applyFont="1" applyFill="1" applyAlignment="1">
      <alignment horizontal="center" vertical="center"/>
    </xf>
    <xf numFmtId="0" fontId="2" fillId="3" borderId="1"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10"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5" xfId="0" applyFont="1" applyFill="1" applyBorder="1" applyAlignment="1">
      <alignment horizontal="center" vertical="center" wrapText="1"/>
    </xf>
  </cellXfs>
  <cellStyles count="5">
    <cellStyle name="Hipervínculo" xfId="4" builtinId="8"/>
    <cellStyle name="Normal" xfId="0" builtinId="0"/>
    <cellStyle name="Normal 2" xfId="2" xr:uid="{29810F86-95EA-4CE9-BF8F-BACB76F7458C}"/>
    <cellStyle name="Normal 4" xfId="3" xr:uid="{CC851EB3-14D5-406D-A5CA-13E6FDA502C0}"/>
    <cellStyle name="Porcentaje" xfId="1" builtinId="5"/>
  </cellStyles>
  <dxfs count="428">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5050"/>
        </patternFill>
      </fill>
    </dxf>
    <dxf>
      <font>
        <b/>
        <i val="0"/>
        <color auto="1"/>
      </font>
      <fill>
        <patternFill>
          <bgColor rgb="FFFF0000"/>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color theme="0"/>
      </font>
      <fill>
        <patternFill>
          <bgColor rgb="FFFF7C80"/>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fgColor theme="0"/>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5050"/>
        </patternFill>
      </fill>
    </dxf>
    <dxf>
      <font>
        <b/>
        <i val="0"/>
        <color theme="0"/>
      </font>
      <fill>
        <patternFill>
          <bgColor rgb="FFFF7C80"/>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fgColor theme="0"/>
          <bgColor rgb="FFFF0000"/>
        </patternFill>
      </fill>
    </dxf>
    <dxf>
      <font>
        <b/>
        <i val="0"/>
        <color theme="0"/>
      </font>
      <fill>
        <patternFill>
          <bgColor rgb="FFFF505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505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fgColor theme="0"/>
          <bgColor rgb="FFFF0000"/>
        </patternFill>
      </fill>
    </dxf>
    <dxf>
      <font>
        <b/>
        <i val="0"/>
        <color theme="0"/>
      </font>
      <fill>
        <patternFill>
          <bgColor rgb="FFFF5050"/>
        </patternFill>
      </fill>
    </dxf>
    <dxf>
      <font>
        <b/>
        <i val="0"/>
        <color theme="0"/>
      </font>
      <fill>
        <patternFill>
          <fgColor theme="0"/>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505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auto="1"/>
      </font>
      <fill>
        <patternFill>
          <bgColor rgb="FFFF0000"/>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5050"/>
        </patternFill>
      </fill>
    </dxf>
    <dxf>
      <font>
        <b/>
        <i val="0"/>
        <color theme="0"/>
      </font>
      <fill>
        <patternFill>
          <fgColor theme="0"/>
          <bgColor rgb="FFFF0000"/>
        </patternFill>
      </fill>
    </dxf>
    <dxf>
      <font>
        <b/>
        <i val="0"/>
        <color auto="1"/>
      </font>
      <fill>
        <patternFill>
          <bgColor rgb="FFFF000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9933FF"/>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
      <font>
        <b/>
        <i val="0"/>
        <color theme="0"/>
      </font>
      <fill>
        <patternFill>
          <bgColor rgb="FFFF7C80"/>
        </patternFill>
      </fill>
    </dxf>
    <dxf>
      <font>
        <b/>
        <i val="0"/>
        <color theme="0"/>
      </font>
      <fill>
        <patternFill>
          <bgColor rgb="FFFF7C80"/>
        </patternFill>
      </fill>
    </dxf>
    <dxf>
      <font>
        <b/>
        <i val="0"/>
      </font>
      <fill>
        <patternFill>
          <bgColor theme="7" tint="0.39994506668294322"/>
        </patternFill>
      </fill>
    </dxf>
    <dxf>
      <font>
        <b/>
        <i val="0"/>
        <color auto="1"/>
      </font>
      <fill>
        <patternFill>
          <bgColor rgb="FFFFFF00"/>
        </patternFill>
      </fill>
    </dxf>
    <dxf>
      <font>
        <b/>
        <i val="0"/>
      </font>
      <fill>
        <patternFill>
          <bgColor rgb="FF7ABC32"/>
        </patternFill>
      </fill>
    </dxf>
    <dxf>
      <font>
        <b/>
        <i val="0"/>
        <color theme="0"/>
      </font>
      <fill>
        <patternFill>
          <bgColor rgb="FFFF0000"/>
        </patternFill>
      </fill>
    </dxf>
  </dxfs>
  <tableStyles count="0" defaultTableStyle="TableStyleMedium2" defaultPivotStyle="PivotStyleLight16"/>
  <colors>
    <mruColors>
      <color rgb="FFFF5050"/>
      <color rgb="FFFF7C80"/>
      <color rgb="FFFF9966"/>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externalLink" Target="externalLinks/externalLink1.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5" Type="http://schemas.openxmlformats.org/officeDocument/2006/relationships/externalLink" Target="externalLinks/externalLink3.xml"/><Relationship Id="rId10" Type="http://schemas.openxmlformats.org/officeDocument/2006/relationships/calcChain" Target="calcChain.xml"/><Relationship Id="rId4" Type="http://schemas.openxmlformats.org/officeDocument/2006/relationships/externalLink" Target="externalLinks/externalLink2.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LANEACION\Documents\univesidad%20surcolombiana%2030122025\PDI%202025-2034\plan%20indicativo%20facultades\CARGADO%20SIGAD\PINDICATIVO%20TOTAL%202026%20CONSOLIDAD%20CON%20FACULTADES%20definitivo.xlsx%20V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PLANEACION\Documents\univesidad%20surcolombiana%2030122025\PDI%202025-2034\verificacion%20y%20seguimiento\2026\SEGUIMIENTO%20METAS%20T1%202026%20con%20proyectos.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PLANEACION\Documents\univesidad%20surcolombiana%2030122025\inf.%20ejecuci&#243;n%202026\INFORME%20EJECUCI&#211;N%20PLAN%20DE%20ACCI&#211;N%20A%20marzo%202026.xlsb"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LANEACION\AppData\Roaming\Microsoft\Excel\SEGUIMIENTO%20METAS%20T1%202026%20con%20proyectos%20(version%201).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INDTOTAL"/>
      <sheetName val="PIND 2025"/>
      <sheetName val="PIND 2026"/>
      <sheetName val="PIND 2027"/>
      <sheetName val="PIND 2028"/>
      <sheetName val="PIND 2029"/>
      <sheetName val="PIND 2030"/>
      <sheetName val="PIND 2031"/>
      <sheetName val="PIND 2032"/>
      <sheetName val="PIND 2033"/>
      <sheetName val="PIND 2034"/>
    </sheetNames>
    <sheetDataSet>
      <sheetData sheetId="0" refreshError="1">
        <row r="3">
          <cell r="L3">
            <v>0</v>
          </cell>
        </row>
        <row r="4">
          <cell r="L4">
            <v>0</v>
          </cell>
        </row>
        <row r="5">
          <cell r="L5">
            <v>220000000</v>
          </cell>
        </row>
        <row r="6">
          <cell r="L6">
            <v>169000000</v>
          </cell>
        </row>
        <row r="7">
          <cell r="L7">
            <v>80000000</v>
          </cell>
        </row>
        <row r="8">
          <cell r="L8">
            <v>200000000</v>
          </cell>
        </row>
        <row r="9">
          <cell r="L9">
            <v>31000000</v>
          </cell>
        </row>
        <row r="10">
          <cell r="L10">
            <v>0</v>
          </cell>
        </row>
        <row r="11">
          <cell r="L11">
            <v>0</v>
          </cell>
        </row>
        <row r="12">
          <cell r="L12">
            <v>0</v>
          </cell>
        </row>
        <row r="13">
          <cell r="L13">
            <v>0</v>
          </cell>
        </row>
        <row r="14">
          <cell r="L14">
            <v>0</v>
          </cell>
        </row>
        <row r="15">
          <cell r="L15">
            <v>0</v>
          </cell>
        </row>
        <row r="16">
          <cell r="L16">
            <v>0</v>
          </cell>
        </row>
        <row r="17">
          <cell r="L17">
            <v>0</v>
          </cell>
        </row>
        <row r="18">
          <cell r="L18">
            <v>0</v>
          </cell>
        </row>
        <row r="19">
          <cell r="L19">
            <v>0</v>
          </cell>
        </row>
        <row r="20">
          <cell r="L20">
            <v>0</v>
          </cell>
        </row>
        <row r="21">
          <cell r="L21">
            <v>0</v>
          </cell>
        </row>
        <row r="22">
          <cell r="L22">
            <v>501000000</v>
          </cell>
        </row>
        <row r="23">
          <cell r="L23">
            <v>4000000</v>
          </cell>
        </row>
        <row r="24">
          <cell r="L24">
            <v>3000000</v>
          </cell>
        </row>
        <row r="25">
          <cell r="L25">
            <v>6500000</v>
          </cell>
        </row>
        <row r="26">
          <cell r="L26">
            <v>50000000</v>
          </cell>
        </row>
        <row r="27">
          <cell r="L27">
            <v>2000000</v>
          </cell>
        </row>
        <row r="28">
          <cell r="L28">
            <v>2000000</v>
          </cell>
        </row>
        <row r="29">
          <cell r="L29">
            <v>2000000</v>
          </cell>
        </row>
        <row r="30">
          <cell r="L30">
            <v>50000000</v>
          </cell>
        </row>
        <row r="31">
          <cell r="L31">
            <v>2000000</v>
          </cell>
        </row>
        <row r="32">
          <cell r="L32">
            <v>2000000</v>
          </cell>
        </row>
        <row r="33">
          <cell r="L33">
            <v>2000000</v>
          </cell>
        </row>
        <row r="34">
          <cell r="L34">
            <v>52000000</v>
          </cell>
        </row>
        <row r="35">
          <cell r="L35">
            <v>2000000</v>
          </cell>
        </row>
        <row r="36">
          <cell r="L36">
            <v>2000000</v>
          </cell>
        </row>
        <row r="37">
          <cell r="L37">
            <v>2000000</v>
          </cell>
        </row>
        <row r="38">
          <cell r="L38">
            <v>2500000000</v>
          </cell>
        </row>
        <row r="39">
          <cell r="L39">
            <v>120000000</v>
          </cell>
        </row>
        <row r="40">
          <cell r="L40">
            <v>20000000</v>
          </cell>
        </row>
        <row r="41">
          <cell r="L41">
            <v>0</v>
          </cell>
        </row>
        <row r="42">
          <cell r="L42">
            <v>0</v>
          </cell>
        </row>
        <row r="43">
          <cell r="L43">
            <v>0</v>
          </cell>
        </row>
        <row r="44">
          <cell r="L44">
            <v>400000000</v>
          </cell>
        </row>
        <row r="45">
          <cell r="L45">
            <v>5000000</v>
          </cell>
        </row>
        <row r="46">
          <cell r="L46">
            <v>5000000</v>
          </cell>
        </row>
        <row r="47">
          <cell r="L47">
            <v>5000000</v>
          </cell>
        </row>
        <row r="48">
          <cell r="L48">
            <v>300000000</v>
          </cell>
        </row>
        <row r="49">
          <cell r="L49">
            <v>10000000</v>
          </cell>
        </row>
        <row r="50">
          <cell r="L50">
            <v>10000000</v>
          </cell>
        </row>
        <row r="51">
          <cell r="L51">
            <v>15000000</v>
          </cell>
        </row>
        <row r="52">
          <cell r="L52">
            <v>750000000</v>
          </cell>
        </row>
        <row r="53">
          <cell r="L53">
            <v>5000000</v>
          </cell>
        </row>
        <row r="54">
          <cell r="L54">
            <v>5000000</v>
          </cell>
        </row>
        <row r="55">
          <cell r="L55">
            <v>10000000</v>
          </cell>
        </row>
        <row r="56">
          <cell r="L56">
            <v>350000000</v>
          </cell>
        </row>
        <row r="57">
          <cell r="L57">
            <v>4500000</v>
          </cell>
        </row>
        <row r="58">
          <cell r="L58">
            <v>4500000</v>
          </cell>
        </row>
        <row r="59">
          <cell r="L59">
            <v>6000000</v>
          </cell>
        </row>
        <row r="60">
          <cell r="L60">
            <v>110000000</v>
          </cell>
        </row>
        <row r="61">
          <cell r="L61">
            <v>7700000</v>
          </cell>
        </row>
        <row r="62">
          <cell r="L62">
            <v>7700000</v>
          </cell>
        </row>
        <row r="63">
          <cell r="L63">
            <v>7700000</v>
          </cell>
        </row>
        <row r="64">
          <cell r="L64">
            <v>0</v>
          </cell>
        </row>
        <row r="65">
          <cell r="L65">
            <v>0</v>
          </cell>
        </row>
        <row r="66">
          <cell r="L66">
            <v>0</v>
          </cell>
        </row>
        <row r="67">
          <cell r="L67">
            <v>0</v>
          </cell>
        </row>
        <row r="68">
          <cell r="L68">
            <v>0</v>
          </cell>
        </row>
        <row r="69">
          <cell r="L69">
            <v>0</v>
          </cell>
        </row>
        <row r="70">
          <cell r="L70">
            <v>0</v>
          </cell>
        </row>
        <row r="71">
          <cell r="L71">
            <v>50000000</v>
          </cell>
        </row>
        <row r="72">
          <cell r="L72">
            <v>250000000</v>
          </cell>
        </row>
        <row r="73">
          <cell r="L73">
            <v>10000000</v>
          </cell>
        </row>
        <row r="74">
          <cell r="L74">
            <v>5000000</v>
          </cell>
        </row>
        <row r="75">
          <cell r="L75">
            <v>13000000</v>
          </cell>
        </row>
        <row r="76">
          <cell r="L76">
            <v>20000000</v>
          </cell>
        </row>
        <row r="77">
          <cell r="L77">
            <v>6000000</v>
          </cell>
        </row>
        <row r="78">
          <cell r="L78">
            <v>3000000</v>
          </cell>
        </row>
        <row r="79">
          <cell r="L79">
            <v>6000000</v>
          </cell>
        </row>
        <row r="80">
          <cell r="L80">
            <v>30000000</v>
          </cell>
        </row>
        <row r="81">
          <cell r="L81">
            <v>7500000</v>
          </cell>
        </row>
        <row r="82">
          <cell r="L82">
            <v>3000000</v>
          </cell>
        </row>
        <row r="83">
          <cell r="L83">
            <v>10500000</v>
          </cell>
        </row>
        <row r="84">
          <cell r="L84">
            <v>20000000</v>
          </cell>
        </row>
        <row r="85">
          <cell r="L85">
            <v>2000000</v>
          </cell>
        </row>
        <row r="86">
          <cell r="L86">
            <v>2000000</v>
          </cell>
        </row>
        <row r="87">
          <cell r="L87">
            <v>4000000</v>
          </cell>
        </row>
        <row r="88">
          <cell r="L88"/>
        </row>
        <row r="89">
          <cell r="L89"/>
        </row>
        <row r="90">
          <cell r="L90"/>
        </row>
        <row r="91">
          <cell r="L91"/>
        </row>
        <row r="92">
          <cell r="L92"/>
        </row>
        <row r="93">
          <cell r="L93"/>
        </row>
        <row r="94">
          <cell r="L94"/>
        </row>
        <row r="95">
          <cell r="L95"/>
        </row>
        <row r="96">
          <cell r="L96"/>
        </row>
        <row r="97">
          <cell r="L97"/>
        </row>
        <row r="98">
          <cell r="L98">
            <v>320000000</v>
          </cell>
        </row>
        <row r="99">
          <cell r="L99">
            <v>20000000</v>
          </cell>
        </row>
        <row r="100">
          <cell r="L100">
            <v>20000000</v>
          </cell>
        </row>
        <row r="101">
          <cell r="L101">
            <v>30000000</v>
          </cell>
        </row>
        <row r="102">
          <cell r="L102"/>
        </row>
        <row r="103">
          <cell r="L103"/>
        </row>
        <row r="104">
          <cell r="L104"/>
        </row>
        <row r="105">
          <cell r="L105"/>
        </row>
        <row r="106">
          <cell r="L106"/>
        </row>
        <row r="107">
          <cell r="L107"/>
        </row>
        <row r="108">
          <cell r="L108"/>
        </row>
        <row r="109">
          <cell r="L109"/>
        </row>
        <row r="110">
          <cell r="L110"/>
        </row>
        <row r="111">
          <cell r="L111"/>
        </row>
        <row r="112">
          <cell r="L112"/>
        </row>
        <row r="113">
          <cell r="L113"/>
        </row>
        <row r="114">
          <cell r="L114"/>
        </row>
        <row r="115">
          <cell r="L115"/>
        </row>
        <row r="116">
          <cell r="L116"/>
        </row>
        <row r="117">
          <cell r="L117"/>
        </row>
        <row r="118">
          <cell r="L118"/>
        </row>
        <row r="119">
          <cell r="L119"/>
        </row>
        <row r="120">
          <cell r="L120"/>
        </row>
        <row r="121">
          <cell r="L121"/>
        </row>
        <row r="122">
          <cell r="L122"/>
        </row>
        <row r="123">
          <cell r="L123"/>
        </row>
        <row r="124">
          <cell r="L124"/>
        </row>
        <row r="125">
          <cell r="L125"/>
        </row>
        <row r="126">
          <cell r="L126">
            <v>0</v>
          </cell>
        </row>
        <row r="127">
          <cell r="L127">
            <v>0</v>
          </cell>
        </row>
        <row r="128">
          <cell r="L128">
            <v>0</v>
          </cell>
        </row>
        <row r="129">
          <cell r="L129"/>
        </row>
        <row r="130">
          <cell r="L130">
            <v>40000000</v>
          </cell>
        </row>
        <row r="131">
          <cell r="L131">
            <v>15000000</v>
          </cell>
        </row>
        <row r="132">
          <cell r="L132">
            <v>15000000</v>
          </cell>
        </row>
        <row r="133">
          <cell r="L133">
            <v>25000000</v>
          </cell>
        </row>
        <row r="134">
          <cell r="L134"/>
        </row>
        <row r="135">
          <cell r="L135"/>
        </row>
        <row r="136">
          <cell r="L136"/>
        </row>
        <row r="137">
          <cell r="L137"/>
        </row>
        <row r="138">
          <cell r="L138"/>
        </row>
        <row r="139">
          <cell r="L139"/>
        </row>
        <row r="140">
          <cell r="L140"/>
        </row>
        <row r="141">
          <cell r="L141"/>
        </row>
        <row r="142">
          <cell r="L142"/>
        </row>
        <row r="143">
          <cell r="L143"/>
        </row>
        <row r="144">
          <cell r="L144">
            <v>380000000</v>
          </cell>
        </row>
        <row r="145">
          <cell r="L145"/>
        </row>
        <row r="146">
          <cell r="L146"/>
        </row>
        <row r="147">
          <cell r="L147">
            <v>22000000</v>
          </cell>
        </row>
        <row r="148">
          <cell r="L148">
            <v>20000000</v>
          </cell>
        </row>
        <row r="149">
          <cell r="L149">
            <v>630000000</v>
          </cell>
        </row>
        <row r="150">
          <cell r="L150">
            <v>1000000000</v>
          </cell>
        </row>
        <row r="151">
          <cell r="L151">
            <v>600000000</v>
          </cell>
        </row>
        <row r="152">
          <cell r="L152">
            <v>50000000</v>
          </cell>
        </row>
        <row r="153">
          <cell r="L153">
            <v>50000000</v>
          </cell>
        </row>
        <row r="154">
          <cell r="L154">
            <v>100000000</v>
          </cell>
        </row>
        <row r="155">
          <cell r="L155"/>
        </row>
        <row r="156">
          <cell r="L156"/>
        </row>
        <row r="157">
          <cell r="L157">
            <v>2450000000</v>
          </cell>
        </row>
        <row r="158">
          <cell r="L158"/>
        </row>
        <row r="159">
          <cell r="L159"/>
        </row>
        <row r="160">
          <cell r="L160"/>
        </row>
        <row r="161">
          <cell r="L161"/>
        </row>
        <row r="162">
          <cell r="L162"/>
        </row>
        <row r="163">
          <cell r="L163">
            <v>9500000000</v>
          </cell>
        </row>
        <row r="164">
          <cell r="L164"/>
        </row>
        <row r="165">
          <cell r="L165"/>
        </row>
        <row r="166">
          <cell r="L166"/>
        </row>
        <row r="167">
          <cell r="L167">
            <v>244000000</v>
          </cell>
        </row>
        <row r="168">
          <cell r="L168">
            <v>12250000</v>
          </cell>
        </row>
        <row r="169">
          <cell r="L169">
            <v>19650000</v>
          </cell>
        </row>
        <row r="170">
          <cell r="L170">
            <v>20950000</v>
          </cell>
        </row>
        <row r="171">
          <cell r="L171">
            <v>590755804</v>
          </cell>
        </row>
        <row r="172">
          <cell r="L172">
            <v>128653486</v>
          </cell>
        </row>
        <row r="173">
          <cell r="L173">
            <v>76141859</v>
          </cell>
        </row>
        <row r="174">
          <cell r="L174">
            <v>76141859</v>
          </cell>
        </row>
        <row r="175">
          <cell r="L175">
            <v>940000000</v>
          </cell>
        </row>
        <row r="176">
          <cell r="L176">
            <v>417000000</v>
          </cell>
        </row>
        <row r="177">
          <cell r="L177">
            <v>200000000</v>
          </cell>
        </row>
        <row r="178">
          <cell r="L178">
            <v>392000000</v>
          </cell>
        </row>
        <row r="179">
          <cell r="L179"/>
        </row>
        <row r="180">
          <cell r="L180"/>
        </row>
        <row r="181">
          <cell r="L181"/>
        </row>
        <row r="182">
          <cell r="L182"/>
        </row>
        <row r="183">
          <cell r="L183">
            <v>1000000000</v>
          </cell>
        </row>
        <row r="184">
          <cell r="L184">
            <v>500000000</v>
          </cell>
        </row>
        <row r="185">
          <cell r="L185">
            <v>500000000</v>
          </cell>
        </row>
        <row r="186">
          <cell r="L186">
            <v>500000000</v>
          </cell>
        </row>
        <row r="187">
          <cell r="L187">
            <v>0</v>
          </cell>
        </row>
        <row r="188">
          <cell r="L188">
            <v>0</v>
          </cell>
        </row>
        <row r="189">
          <cell r="L189">
            <v>0</v>
          </cell>
        </row>
        <row r="190">
          <cell r="L190">
            <v>0</v>
          </cell>
        </row>
        <row r="191">
          <cell r="L191">
            <v>300000000</v>
          </cell>
        </row>
        <row r="192">
          <cell r="L192">
            <v>150000000</v>
          </cell>
        </row>
        <row r="193">
          <cell r="L193">
            <v>150000000</v>
          </cell>
        </row>
        <row r="194">
          <cell r="L194">
            <v>150000000</v>
          </cell>
        </row>
        <row r="195">
          <cell r="L195"/>
        </row>
        <row r="196">
          <cell r="L196">
            <v>300000000</v>
          </cell>
        </row>
        <row r="197">
          <cell r="L197">
            <v>300000000</v>
          </cell>
        </row>
        <row r="198">
          <cell r="L198"/>
        </row>
        <row r="199">
          <cell r="L199">
            <v>500000000</v>
          </cell>
        </row>
        <row r="200">
          <cell r="L200">
            <v>80000000</v>
          </cell>
        </row>
        <row r="201">
          <cell r="L201">
            <v>80000000</v>
          </cell>
        </row>
        <row r="202">
          <cell r="L202">
            <v>80000000</v>
          </cell>
        </row>
        <row r="203">
          <cell r="L203">
            <v>78000000</v>
          </cell>
        </row>
        <row r="204">
          <cell r="L204">
            <v>430000000</v>
          </cell>
        </row>
        <row r="205">
          <cell r="L205">
            <v>80000000</v>
          </cell>
        </row>
        <row r="206">
          <cell r="L206">
            <v>90000000</v>
          </cell>
        </row>
        <row r="207">
          <cell r="L207">
            <v>70000000</v>
          </cell>
        </row>
        <row r="208">
          <cell r="L208">
            <v>605000000</v>
          </cell>
        </row>
        <row r="209">
          <cell r="L209">
            <v>115000000</v>
          </cell>
        </row>
        <row r="210">
          <cell r="L210">
            <v>95000000</v>
          </cell>
        </row>
        <row r="211">
          <cell r="L211">
            <v>180000000</v>
          </cell>
        </row>
        <row r="212">
          <cell r="L212">
            <v>70000000</v>
          </cell>
        </row>
        <row r="213">
          <cell r="L213">
            <v>10000000</v>
          </cell>
        </row>
        <row r="214">
          <cell r="L214">
            <v>10000000</v>
          </cell>
        </row>
        <row r="215">
          <cell r="L215">
            <v>10000000</v>
          </cell>
        </row>
        <row r="216">
          <cell r="L216">
            <v>30000000</v>
          </cell>
        </row>
        <row r="217">
          <cell r="L217">
            <v>10000000</v>
          </cell>
        </row>
        <row r="218">
          <cell r="L218">
            <v>10000000</v>
          </cell>
        </row>
        <row r="219">
          <cell r="L219">
            <v>10000000</v>
          </cell>
        </row>
        <row r="220">
          <cell r="L220">
            <v>95000000</v>
          </cell>
        </row>
        <row r="221">
          <cell r="L221">
            <v>5000000</v>
          </cell>
        </row>
        <row r="222">
          <cell r="L222">
            <v>8000000</v>
          </cell>
        </row>
        <row r="223">
          <cell r="L223">
            <v>5500000</v>
          </cell>
        </row>
        <row r="224">
          <cell r="L224">
            <v>30000000</v>
          </cell>
        </row>
        <row r="225">
          <cell r="L225">
            <v>1130000000</v>
          </cell>
        </row>
        <row r="226">
          <cell r="L226">
            <v>30000000</v>
          </cell>
        </row>
        <row r="227">
          <cell r="L227">
            <v>40000000</v>
          </cell>
        </row>
        <row r="228">
          <cell r="L228">
            <v>60000000</v>
          </cell>
        </row>
        <row r="229">
          <cell r="L229">
            <v>50000000</v>
          </cell>
        </row>
        <row r="230">
          <cell r="L230">
            <v>8000000</v>
          </cell>
        </row>
        <row r="231">
          <cell r="L231">
            <v>8000000</v>
          </cell>
        </row>
        <row r="232">
          <cell r="L232">
            <v>8000000</v>
          </cell>
        </row>
        <row r="233">
          <cell r="L233">
            <v>1300000000</v>
          </cell>
        </row>
        <row r="234">
          <cell r="L234">
            <v>34240000</v>
          </cell>
        </row>
        <row r="235">
          <cell r="L235">
            <v>77388900</v>
          </cell>
        </row>
        <row r="236">
          <cell r="L236">
            <v>1595850440</v>
          </cell>
        </row>
        <row r="237">
          <cell r="L237">
            <v>612816225</v>
          </cell>
        </row>
        <row r="238">
          <cell r="L238">
            <v>1500000000</v>
          </cell>
        </row>
        <row r="239">
          <cell r="L239">
            <v>300000000</v>
          </cell>
        </row>
        <row r="240">
          <cell r="L240">
            <v>350000000</v>
          </cell>
        </row>
        <row r="241">
          <cell r="L241">
            <v>300000000</v>
          </cell>
        </row>
        <row r="242">
          <cell r="L242">
            <v>150000000</v>
          </cell>
        </row>
        <row r="243">
          <cell r="L243">
            <v>100000000</v>
          </cell>
        </row>
        <row r="244">
          <cell r="L244">
            <v>30000000</v>
          </cell>
        </row>
        <row r="245">
          <cell r="L245">
            <v>380000000</v>
          </cell>
        </row>
        <row r="246">
          <cell r="L246">
            <v>40000000</v>
          </cell>
        </row>
        <row r="247">
          <cell r="L247">
            <v>323000000</v>
          </cell>
        </row>
        <row r="248">
          <cell r="L248">
            <v>39000000</v>
          </cell>
        </row>
        <row r="249">
          <cell r="L249">
            <v>39000000</v>
          </cell>
        </row>
        <row r="250">
          <cell r="L250">
            <v>78000000</v>
          </cell>
        </row>
        <row r="251">
          <cell r="L251">
            <v>522000000</v>
          </cell>
        </row>
        <row r="252">
          <cell r="L252"/>
        </row>
        <row r="253">
          <cell r="L253"/>
        </row>
        <row r="254">
          <cell r="L254"/>
        </row>
        <row r="255">
          <cell r="L255">
            <v>305202500</v>
          </cell>
        </row>
        <row r="256">
          <cell r="L256">
            <v>200000000</v>
          </cell>
        </row>
        <row r="257">
          <cell r="L257">
            <v>45700000</v>
          </cell>
        </row>
        <row r="258">
          <cell r="L258">
            <v>68000000</v>
          </cell>
        </row>
        <row r="259">
          <cell r="L259">
            <v>60000000</v>
          </cell>
        </row>
        <row r="260">
          <cell r="L260">
            <v>66400000</v>
          </cell>
        </row>
        <row r="261">
          <cell r="L261">
            <v>54000000</v>
          </cell>
        </row>
        <row r="262">
          <cell r="L262">
            <v>419000000</v>
          </cell>
        </row>
        <row r="263">
          <cell r="L263">
            <v>298000000</v>
          </cell>
        </row>
        <row r="264">
          <cell r="L264">
            <v>0</v>
          </cell>
        </row>
        <row r="265">
          <cell r="L265">
            <v>0</v>
          </cell>
        </row>
        <row r="266">
          <cell r="L266">
            <v>2000000</v>
          </cell>
        </row>
        <row r="267">
          <cell r="L267">
            <v>350000000</v>
          </cell>
        </row>
        <row r="268">
          <cell r="L268">
            <v>0</v>
          </cell>
        </row>
        <row r="269">
          <cell r="L269">
            <v>70000000</v>
          </cell>
        </row>
        <row r="270">
          <cell r="L270">
            <v>3000000000</v>
          </cell>
        </row>
        <row r="271">
          <cell r="L271">
            <v>672000000</v>
          </cell>
        </row>
        <row r="272">
          <cell r="L272">
            <v>210000000</v>
          </cell>
        </row>
        <row r="273">
          <cell r="L273">
            <v>47250000</v>
          </cell>
        </row>
        <row r="274">
          <cell r="L274">
            <v>16800000</v>
          </cell>
        </row>
        <row r="275">
          <cell r="L275">
            <v>210000000</v>
          </cell>
        </row>
        <row r="276">
          <cell r="L276">
            <v>80000000</v>
          </cell>
        </row>
        <row r="277">
          <cell r="L277">
            <v>148000000</v>
          </cell>
        </row>
        <row r="278">
          <cell r="L278">
            <v>13000000</v>
          </cell>
        </row>
        <row r="279">
          <cell r="L279">
            <v>13000000</v>
          </cell>
        </row>
        <row r="280">
          <cell r="L280">
            <v>19500000</v>
          </cell>
        </row>
        <row r="281">
          <cell r="L281">
            <v>150000000</v>
          </cell>
        </row>
        <row r="282">
          <cell r="L282">
            <v>13000000</v>
          </cell>
        </row>
        <row r="283">
          <cell r="L283">
            <v>13000000</v>
          </cell>
        </row>
        <row r="284">
          <cell r="L284">
            <v>52000000</v>
          </cell>
        </row>
        <row r="285">
          <cell r="L285">
            <v>65000000</v>
          </cell>
        </row>
        <row r="286">
          <cell r="L286"/>
        </row>
        <row r="287">
          <cell r="L287">
            <v>1137000000</v>
          </cell>
        </row>
        <row r="288">
          <cell r="L288">
            <v>162000000</v>
          </cell>
        </row>
        <row r="289">
          <cell r="L289">
            <v>108000000</v>
          </cell>
        </row>
        <row r="290">
          <cell r="L290">
            <v>216000000</v>
          </cell>
        </row>
        <row r="291">
          <cell r="L291">
            <v>450000000</v>
          </cell>
        </row>
        <row r="292">
          <cell r="L292">
            <v>123000000</v>
          </cell>
        </row>
        <row r="293">
          <cell r="L293">
            <v>24000000</v>
          </cell>
        </row>
        <row r="294">
          <cell r="L294">
            <v>200500000</v>
          </cell>
        </row>
        <row r="295">
          <cell r="L295">
            <v>33000000</v>
          </cell>
        </row>
        <row r="296">
          <cell r="L296">
            <v>33000000</v>
          </cell>
        </row>
        <row r="297">
          <cell r="L297">
            <v>40000000</v>
          </cell>
        </row>
        <row r="298">
          <cell r="L298">
            <v>150000000</v>
          </cell>
        </row>
        <row r="299">
          <cell r="L299">
            <v>20000000</v>
          </cell>
        </row>
        <row r="300">
          <cell r="L300">
            <v>25000000</v>
          </cell>
        </row>
        <row r="301">
          <cell r="L301">
            <v>50000000</v>
          </cell>
        </row>
        <row r="302">
          <cell r="L302">
            <v>30000000</v>
          </cell>
        </row>
        <row r="303">
          <cell r="L303"/>
        </row>
        <row r="304">
          <cell r="L304"/>
        </row>
        <row r="305">
          <cell r="L305">
            <v>16000000</v>
          </cell>
        </row>
        <row r="306">
          <cell r="L306">
            <v>250000000</v>
          </cell>
        </row>
        <row r="307">
          <cell r="L307">
            <v>5000000</v>
          </cell>
        </row>
        <row r="308">
          <cell r="L308">
            <v>5000000</v>
          </cell>
        </row>
        <row r="309">
          <cell r="L309">
            <v>50000000</v>
          </cell>
        </row>
        <row r="310">
          <cell r="L310">
            <v>120000000</v>
          </cell>
        </row>
        <row r="311">
          <cell r="L311">
            <v>15000000</v>
          </cell>
        </row>
        <row r="312">
          <cell r="L312">
            <v>15000000</v>
          </cell>
        </row>
        <row r="313">
          <cell r="L313">
            <v>30000000</v>
          </cell>
        </row>
        <row r="314">
          <cell r="L314">
            <v>140000000</v>
          </cell>
        </row>
        <row r="315">
          <cell r="L315">
            <v>102000000</v>
          </cell>
        </row>
        <row r="316">
          <cell r="L316">
            <v>25000000</v>
          </cell>
        </row>
        <row r="317">
          <cell r="L317"/>
        </row>
        <row r="319">
          <cell r="L319">
            <v>25000000</v>
          </cell>
        </row>
        <row r="320">
          <cell r="L320">
            <v>51800000</v>
          </cell>
        </row>
        <row r="321">
          <cell r="L321">
            <v>3700000</v>
          </cell>
        </row>
        <row r="322">
          <cell r="L322">
            <v>3700000</v>
          </cell>
        </row>
        <row r="323">
          <cell r="L323">
            <v>7400000</v>
          </cell>
        </row>
        <row r="324">
          <cell r="L324">
            <v>45000000</v>
          </cell>
        </row>
        <row r="325">
          <cell r="L325">
            <v>9000000</v>
          </cell>
        </row>
        <row r="326">
          <cell r="L326">
            <v>9000000</v>
          </cell>
        </row>
        <row r="327">
          <cell r="L327">
            <v>18000000</v>
          </cell>
        </row>
        <row r="328">
          <cell r="L328">
            <v>10000000</v>
          </cell>
        </row>
        <row r="329">
          <cell r="L329">
            <v>40000000</v>
          </cell>
        </row>
        <row r="330">
          <cell r="L330">
            <v>250000000</v>
          </cell>
        </row>
        <row r="331">
          <cell r="L331"/>
        </row>
        <row r="332">
          <cell r="L332">
            <v>0</v>
          </cell>
        </row>
        <row r="333">
          <cell r="L333">
            <v>519000000</v>
          </cell>
        </row>
        <row r="334">
          <cell r="L334">
            <v>682500000</v>
          </cell>
        </row>
        <row r="335">
          <cell r="L335">
            <v>472500000</v>
          </cell>
        </row>
        <row r="336">
          <cell r="L336">
            <v>118125000</v>
          </cell>
        </row>
        <row r="337">
          <cell r="L337">
            <v>118125000</v>
          </cell>
        </row>
        <row r="338">
          <cell r="L338">
            <v>118125000</v>
          </cell>
        </row>
        <row r="339">
          <cell r="L339">
            <v>26250000</v>
          </cell>
        </row>
        <row r="340">
          <cell r="L340">
            <v>3150000</v>
          </cell>
        </row>
        <row r="341">
          <cell r="L341">
            <v>3150000</v>
          </cell>
        </row>
        <row r="342">
          <cell r="L342">
            <v>3150000</v>
          </cell>
        </row>
        <row r="343">
          <cell r="L343">
            <v>147000</v>
          </cell>
        </row>
        <row r="344">
          <cell r="L344">
            <v>6300000</v>
          </cell>
        </row>
        <row r="345">
          <cell r="L345">
            <v>6300000</v>
          </cell>
        </row>
        <row r="346">
          <cell r="L346">
            <v>6300000</v>
          </cell>
        </row>
        <row r="347">
          <cell r="L347">
            <v>73500000</v>
          </cell>
        </row>
        <row r="348">
          <cell r="L348">
            <v>2100000</v>
          </cell>
        </row>
        <row r="349">
          <cell r="L349">
            <v>2100000</v>
          </cell>
        </row>
        <row r="350">
          <cell r="L350">
            <v>2100000</v>
          </cell>
        </row>
        <row r="351">
          <cell r="L351">
            <v>75075000</v>
          </cell>
        </row>
        <row r="352">
          <cell r="L352">
            <v>4200000</v>
          </cell>
        </row>
        <row r="353">
          <cell r="L353">
            <v>4200000</v>
          </cell>
        </row>
        <row r="354">
          <cell r="L354">
            <v>4200000</v>
          </cell>
        </row>
        <row r="355">
          <cell r="L355">
            <v>73500000</v>
          </cell>
        </row>
        <row r="356">
          <cell r="L356">
            <v>63000000</v>
          </cell>
        </row>
        <row r="357">
          <cell r="L357">
            <v>50400000</v>
          </cell>
        </row>
        <row r="358">
          <cell r="L358">
            <v>63000000</v>
          </cell>
        </row>
        <row r="359">
          <cell r="L359">
            <v>26250000</v>
          </cell>
        </row>
        <row r="360">
          <cell r="L360">
            <v>15750000</v>
          </cell>
        </row>
        <row r="361">
          <cell r="L361">
            <v>15750000</v>
          </cell>
        </row>
        <row r="362">
          <cell r="L362">
            <v>18375000</v>
          </cell>
        </row>
        <row r="363">
          <cell r="L363">
            <v>105000000</v>
          </cell>
        </row>
        <row r="364">
          <cell r="L364">
            <v>52500000</v>
          </cell>
        </row>
        <row r="365">
          <cell r="L365">
            <v>105000</v>
          </cell>
        </row>
        <row r="366">
          <cell r="L366">
            <v>84000000</v>
          </cell>
        </row>
        <row r="367">
          <cell r="L367">
            <v>168000000</v>
          </cell>
        </row>
        <row r="368">
          <cell r="L368">
            <v>31500000</v>
          </cell>
        </row>
        <row r="369">
          <cell r="L369">
            <v>15750000</v>
          </cell>
        </row>
        <row r="370">
          <cell r="L370">
            <v>15750000</v>
          </cell>
        </row>
        <row r="371">
          <cell r="L371">
            <v>136500000</v>
          </cell>
        </row>
        <row r="372">
          <cell r="L372">
            <v>68250000</v>
          </cell>
        </row>
        <row r="373">
          <cell r="L373">
            <v>89250000</v>
          </cell>
        </row>
        <row r="374">
          <cell r="L374">
            <v>131250000</v>
          </cell>
        </row>
        <row r="375">
          <cell r="L375">
            <v>131250000</v>
          </cell>
        </row>
        <row r="376">
          <cell r="L376">
            <v>131250000</v>
          </cell>
        </row>
        <row r="377">
          <cell r="L377">
            <v>173250000</v>
          </cell>
        </row>
        <row r="378">
          <cell r="L378">
            <v>5250000</v>
          </cell>
        </row>
        <row r="379">
          <cell r="L379">
            <v>5250000</v>
          </cell>
        </row>
        <row r="380">
          <cell r="L380">
            <v>31500000</v>
          </cell>
        </row>
        <row r="381">
          <cell r="L381">
            <v>157500000</v>
          </cell>
        </row>
        <row r="382">
          <cell r="L382">
            <v>15750000</v>
          </cell>
        </row>
        <row r="383">
          <cell r="L383">
            <v>15750000</v>
          </cell>
        </row>
        <row r="384">
          <cell r="L384">
            <v>47250000</v>
          </cell>
        </row>
        <row r="385">
          <cell r="L385">
            <v>105000000</v>
          </cell>
        </row>
        <row r="386">
          <cell r="L386">
            <v>31500000</v>
          </cell>
        </row>
        <row r="387">
          <cell r="L387">
            <v>31500000</v>
          </cell>
        </row>
        <row r="388">
          <cell r="L388">
            <v>52500000</v>
          </cell>
        </row>
        <row r="389">
          <cell r="L389">
            <v>52500000</v>
          </cell>
        </row>
        <row r="390">
          <cell r="L390">
            <v>26250000</v>
          </cell>
        </row>
        <row r="391">
          <cell r="L391">
            <v>26250000</v>
          </cell>
        </row>
        <row r="392">
          <cell r="L392">
            <v>26250000</v>
          </cell>
        </row>
        <row r="393">
          <cell r="L393">
            <v>37800000</v>
          </cell>
        </row>
        <row r="394">
          <cell r="L394">
            <v>37800000</v>
          </cell>
        </row>
        <row r="395">
          <cell r="L395">
            <v>37800000</v>
          </cell>
        </row>
        <row r="396">
          <cell r="L396">
            <v>37800000</v>
          </cell>
        </row>
        <row r="397">
          <cell r="L397">
            <v>121650000</v>
          </cell>
        </row>
        <row r="398">
          <cell r="L398">
            <v>17346000</v>
          </cell>
        </row>
        <row r="399">
          <cell r="L399">
            <v>17346000</v>
          </cell>
        </row>
        <row r="400">
          <cell r="L400">
            <v>17346000</v>
          </cell>
        </row>
        <row r="401">
          <cell r="L401">
            <v>33000000</v>
          </cell>
        </row>
        <row r="402">
          <cell r="L402">
            <v>27833000</v>
          </cell>
        </row>
        <row r="403">
          <cell r="L403">
            <v>27833000</v>
          </cell>
        </row>
        <row r="404">
          <cell r="L404">
            <v>27834000</v>
          </cell>
        </row>
        <row r="405">
          <cell r="L405">
            <v>398000000</v>
          </cell>
        </row>
        <row r="406">
          <cell r="L406">
            <v>27333000</v>
          </cell>
        </row>
        <row r="407">
          <cell r="L407">
            <v>27333000</v>
          </cell>
        </row>
        <row r="408">
          <cell r="L408">
            <v>27334000</v>
          </cell>
        </row>
        <row r="409">
          <cell r="L409">
            <v>35000000</v>
          </cell>
        </row>
        <row r="410">
          <cell r="L410">
            <v>2000000</v>
          </cell>
        </row>
        <row r="411">
          <cell r="L411">
            <v>2000000</v>
          </cell>
        </row>
        <row r="412">
          <cell r="L412">
            <v>2000000</v>
          </cell>
        </row>
        <row r="413">
          <cell r="L413">
            <v>15000000</v>
          </cell>
        </row>
        <row r="414">
          <cell r="L414">
            <v>5000000</v>
          </cell>
        </row>
        <row r="415">
          <cell r="L415">
            <v>5000000</v>
          </cell>
        </row>
        <row r="416">
          <cell r="L416">
            <v>5000000</v>
          </cell>
        </row>
        <row r="417">
          <cell r="L417">
            <v>15000000</v>
          </cell>
        </row>
        <row r="418">
          <cell r="L418">
            <v>5000000</v>
          </cell>
        </row>
        <row r="419">
          <cell r="L419">
            <v>5000000</v>
          </cell>
        </row>
        <row r="420">
          <cell r="L420">
            <v>5000000</v>
          </cell>
        </row>
        <row r="421">
          <cell r="L421">
            <v>18750000</v>
          </cell>
        </row>
        <row r="422">
          <cell r="L422">
            <v>3750000</v>
          </cell>
        </row>
        <row r="423">
          <cell r="L423">
            <v>3750000</v>
          </cell>
        </row>
        <row r="424">
          <cell r="L424">
            <v>3750000</v>
          </cell>
        </row>
        <row r="425">
          <cell r="L425">
            <v>0</v>
          </cell>
        </row>
        <row r="426">
          <cell r="L426">
            <v>221500000</v>
          </cell>
        </row>
        <row r="427">
          <cell r="L427">
            <v>10000000</v>
          </cell>
        </row>
        <row r="428">
          <cell r="L428">
            <v>10000000</v>
          </cell>
        </row>
        <row r="429">
          <cell r="L429">
            <v>10000000</v>
          </cell>
        </row>
        <row r="430">
          <cell r="L430">
            <v>310000000</v>
          </cell>
        </row>
        <row r="431">
          <cell r="L431">
            <v>25000000</v>
          </cell>
        </row>
        <row r="432">
          <cell r="L432">
            <v>25000000</v>
          </cell>
        </row>
        <row r="433">
          <cell r="L433">
            <v>25000000</v>
          </cell>
        </row>
        <row r="434">
          <cell r="L434">
            <v>951000000</v>
          </cell>
        </row>
        <row r="435">
          <cell r="L435">
            <v>10000000</v>
          </cell>
        </row>
        <row r="436">
          <cell r="L436">
            <v>10000000</v>
          </cell>
        </row>
        <row r="437">
          <cell r="L437">
            <v>15000000</v>
          </cell>
        </row>
        <row r="438">
          <cell r="L438">
            <v>290000000</v>
          </cell>
        </row>
        <row r="439">
          <cell r="L439">
            <v>10000000</v>
          </cell>
        </row>
        <row r="440">
          <cell r="L440">
            <v>10000000</v>
          </cell>
        </row>
        <row r="441">
          <cell r="L441">
            <v>15000000</v>
          </cell>
        </row>
        <row r="442">
          <cell r="L442">
            <v>54400000</v>
          </cell>
        </row>
        <row r="443">
          <cell r="L443">
            <v>13000000</v>
          </cell>
        </row>
        <row r="444">
          <cell r="L444">
            <v>13000000</v>
          </cell>
        </row>
        <row r="445">
          <cell r="L445">
            <v>13000000</v>
          </cell>
        </row>
        <row r="446">
          <cell r="L446">
            <v>27200000</v>
          </cell>
        </row>
        <row r="447">
          <cell r="L447">
            <v>13000000</v>
          </cell>
        </row>
        <row r="448">
          <cell r="L448">
            <v>13000000</v>
          </cell>
        </row>
        <row r="449">
          <cell r="L449">
            <v>13000000</v>
          </cell>
        </row>
        <row r="450">
          <cell r="L450">
            <v>400000000</v>
          </cell>
        </row>
        <row r="451">
          <cell r="L451">
            <v>43000000</v>
          </cell>
        </row>
        <row r="452">
          <cell r="L452">
            <v>43000000</v>
          </cell>
        </row>
        <row r="453">
          <cell r="L453">
            <v>43000000</v>
          </cell>
        </row>
        <row r="454">
          <cell r="L454">
            <v>465000000</v>
          </cell>
        </row>
        <row r="455">
          <cell r="L455">
            <v>20000000</v>
          </cell>
        </row>
        <row r="456">
          <cell r="L456">
            <v>20000000</v>
          </cell>
        </row>
        <row r="457">
          <cell r="L457">
            <v>25000000</v>
          </cell>
        </row>
        <row r="458">
          <cell r="L458">
            <v>70000000</v>
          </cell>
        </row>
        <row r="459">
          <cell r="L459">
            <v>5000000</v>
          </cell>
        </row>
        <row r="460">
          <cell r="L460">
            <v>5000000</v>
          </cell>
        </row>
        <row r="461">
          <cell r="L461">
            <v>5000000</v>
          </cell>
        </row>
        <row r="462">
          <cell r="L462">
            <v>188107000</v>
          </cell>
        </row>
        <row r="463">
          <cell r="L463">
            <v>5000000</v>
          </cell>
        </row>
        <row r="464">
          <cell r="L464">
            <v>5000000</v>
          </cell>
        </row>
        <row r="465">
          <cell r="L465">
            <v>7000000</v>
          </cell>
        </row>
        <row r="466">
          <cell r="L466">
            <v>3359500000</v>
          </cell>
        </row>
        <row r="467">
          <cell r="L467">
            <v>662000000</v>
          </cell>
        </row>
        <row r="468">
          <cell r="L468">
            <v>447000000</v>
          </cell>
        </row>
        <row r="469">
          <cell r="L469">
            <v>447000000</v>
          </cell>
        </row>
        <row r="470">
          <cell r="L470">
            <v>0</v>
          </cell>
        </row>
        <row r="471">
          <cell r="L471">
            <v>0</v>
          </cell>
        </row>
        <row r="472">
          <cell r="L472">
            <v>0</v>
          </cell>
        </row>
        <row r="473">
          <cell r="L473">
            <v>0</v>
          </cell>
        </row>
        <row r="474">
          <cell r="L474">
            <v>0</v>
          </cell>
        </row>
        <row r="475">
          <cell r="L475">
            <v>0</v>
          </cell>
        </row>
        <row r="476">
          <cell r="L476">
            <v>0</v>
          </cell>
        </row>
        <row r="477">
          <cell r="L477">
            <v>0</v>
          </cell>
        </row>
        <row r="478">
          <cell r="L478">
            <v>94359000</v>
          </cell>
        </row>
        <row r="479">
          <cell r="L479">
            <v>3000000</v>
          </cell>
        </row>
        <row r="480">
          <cell r="L480">
            <v>3000000</v>
          </cell>
        </row>
        <row r="481">
          <cell r="L481">
            <v>5000000</v>
          </cell>
        </row>
        <row r="482">
          <cell r="L482">
            <v>200000000</v>
          </cell>
        </row>
        <row r="483">
          <cell r="L483">
            <v>50000000</v>
          </cell>
        </row>
        <row r="484">
          <cell r="L484">
            <v>50000000</v>
          </cell>
        </row>
        <row r="485">
          <cell r="L485">
            <v>70000000</v>
          </cell>
        </row>
        <row r="486">
          <cell r="L486">
            <v>51000000</v>
          </cell>
        </row>
        <row r="487">
          <cell r="L487">
            <v>12000000</v>
          </cell>
        </row>
        <row r="488">
          <cell r="L488">
            <v>12000000</v>
          </cell>
        </row>
        <row r="489">
          <cell r="L489">
            <v>15000000</v>
          </cell>
        </row>
        <row r="490">
          <cell r="L490">
            <v>0</v>
          </cell>
        </row>
        <row r="491">
          <cell r="L491">
            <v>0</v>
          </cell>
        </row>
        <row r="492">
          <cell r="L492">
            <v>0</v>
          </cell>
        </row>
        <row r="493">
          <cell r="L493">
            <v>0</v>
          </cell>
        </row>
        <row r="494">
          <cell r="L494">
            <v>0</v>
          </cell>
        </row>
        <row r="495">
          <cell r="L495">
            <v>0</v>
          </cell>
        </row>
        <row r="496">
          <cell r="L496">
            <v>0</v>
          </cell>
        </row>
        <row r="497">
          <cell r="L497">
            <v>0</v>
          </cell>
        </row>
        <row r="498">
          <cell r="L498">
            <v>387800000</v>
          </cell>
        </row>
        <row r="499">
          <cell r="L499">
            <v>7000000</v>
          </cell>
        </row>
        <row r="500">
          <cell r="L500">
            <v>7000000</v>
          </cell>
        </row>
        <row r="501">
          <cell r="L501">
            <v>10000000</v>
          </cell>
        </row>
        <row r="502">
          <cell r="L502">
            <v>427250000</v>
          </cell>
        </row>
        <row r="503">
          <cell r="L503">
            <v>50000000</v>
          </cell>
        </row>
        <row r="504">
          <cell r="L504">
            <v>40000000</v>
          </cell>
        </row>
        <row r="505">
          <cell r="L505">
            <v>80000000</v>
          </cell>
        </row>
        <row r="506">
          <cell r="L506">
            <v>39000000</v>
          </cell>
        </row>
        <row r="507">
          <cell r="L507">
            <v>5000000</v>
          </cell>
        </row>
        <row r="508">
          <cell r="L508">
            <v>5000000</v>
          </cell>
        </row>
        <row r="509">
          <cell r="L509">
            <v>8000000</v>
          </cell>
        </row>
        <row r="510">
          <cell r="L510">
            <v>200000000</v>
          </cell>
        </row>
        <row r="511">
          <cell r="L511">
            <v>150000000</v>
          </cell>
        </row>
        <row r="512">
          <cell r="L512"/>
        </row>
        <row r="513">
          <cell r="L513"/>
        </row>
        <row r="514">
          <cell r="L514"/>
        </row>
        <row r="515">
          <cell r="L515"/>
        </row>
        <row r="516">
          <cell r="L516"/>
        </row>
        <row r="517">
          <cell r="L517"/>
        </row>
        <row r="518">
          <cell r="L518"/>
        </row>
        <row r="519">
          <cell r="L519"/>
        </row>
      </sheetData>
      <sheetData sheetId="1" refreshError="1"/>
      <sheetData sheetId="2" refreshError="1">
        <row r="3">
          <cell r="I3">
            <v>0.25</v>
          </cell>
        </row>
        <row r="4">
          <cell r="I4">
            <v>0.5</v>
          </cell>
        </row>
        <row r="5">
          <cell r="I5">
            <v>360</v>
          </cell>
        </row>
        <row r="6">
          <cell r="I6">
            <v>1560</v>
          </cell>
        </row>
        <row r="7">
          <cell r="I7">
            <v>144</v>
          </cell>
        </row>
        <row r="8">
          <cell r="I8">
            <v>324</v>
          </cell>
        </row>
        <row r="9">
          <cell r="I9">
            <v>37</v>
          </cell>
        </row>
        <row r="10">
          <cell r="I10">
            <v>120</v>
          </cell>
        </row>
        <row r="11">
          <cell r="I11">
            <v>8</v>
          </cell>
        </row>
        <row r="12">
          <cell r="I12">
            <v>1</v>
          </cell>
        </row>
        <row r="13">
          <cell r="I13">
            <v>1</v>
          </cell>
        </row>
        <row r="14">
          <cell r="I14">
            <v>1</v>
          </cell>
        </row>
        <row r="15">
          <cell r="I15">
            <v>0.1</v>
          </cell>
        </row>
        <row r="16">
          <cell r="I16">
            <v>0.1</v>
          </cell>
        </row>
        <row r="17">
          <cell r="I17">
            <v>0.1</v>
          </cell>
        </row>
        <row r="18">
          <cell r="I18">
            <v>0.1</v>
          </cell>
        </row>
        <row r="19">
          <cell r="I19">
            <v>0.1</v>
          </cell>
        </row>
        <row r="20">
          <cell r="I20">
            <v>0.1</v>
          </cell>
        </row>
        <row r="21">
          <cell r="I21">
            <v>0</v>
          </cell>
        </row>
        <row r="22">
          <cell r="I22">
            <v>334</v>
          </cell>
        </row>
        <row r="23">
          <cell r="I23">
            <v>8</v>
          </cell>
        </row>
        <row r="24">
          <cell r="I24">
            <v>6</v>
          </cell>
        </row>
        <row r="25">
          <cell r="I25">
            <v>13</v>
          </cell>
        </row>
        <row r="26">
          <cell r="I26">
            <v>1096</v>
          </cell>
        </row>
        <row r="27">
          <cell r="I27">
            <v>13</v>
          </cell>
        </row>
        <row r="28">
          <cell r="I28">
            <v>8</v>
          </cell>
        </row>
        <row r="29">
          <cell r="I29">
            <v>19</v>
          </cell>
        </row>
        <row r="30">
          <cell r="I30">
            <v>1096</v>
          </cell>
        </row>
        <row r="31">
          <cell r="I31">
            <v>13</v>
          </cell>
        </row>
        <row r="32">
          <cell r="I32">
            <v>8</v>
          </cell>
        </row>
        <row r="33">
          <cell r="I33">
            <v>19</v>
          </cell>
        </row>
        <row r="34">
          <cell r="I34">
            <v>25</v>
          </cell>
        </row>
        <row r="35">
          <cell r="I35">
            <v>0</v>
          </cell>
        </row>
        <row r="36">
          <cell r="I36">
            <v>0</v>
          </cell>
        </row>
        <row r="37">
          <cell r="I37">
            <v>1</v>
          </cell>
        </row>
        <row r="38">
          <cell r="I38">
            <v>2</v>
          </cell>
        </row>
        <row r="39">
          <cell r="I39">
            <v>1</v>
          </cell>
        </row>
        <row r="40">
          <cell r="I40">
            <v>110</v>
          </cell>
        </row>
        <row r="41">
          <cell r="I41">
            <v>0</v>
          </cell>
        </row>
        <row r="42">
          <cell r="I42">
            <v>0</v>
          </cell>
        </row>
        <row r="43">
          <cell r="I43">
            <v>0</v>
          </cell>
        </row>
        <row r="44">
          <cell r="I44">
            <v>150</v>
          </cell>
        </row>
        <row r="45">
          <cell r="I45">
            <v>1</v>
          </cell>
        </row>
        <row r="46">
          <cell r="I46">
            <v>1</v>
          </cell>
        </row>
        <row r="47">
          <cell r="I47">
            <v>1</v>
          </cell>
        </row>
        <row r="48">
          <cell r="I48">
            <v>200</v>
          </cell>
        </row>
        <row r="49">
          <cell r="I49">
            <v>2</v>
          </cell>
        </row>
        <row r="50">
          <cell r="I50">
            <v>2</v>
          </cell>
        </row>
        <row r="51">
          <cell r="I51">
            <v>3</v>
          </cell>
        </row>
        <row r="52">
          <cell r="I52">
            <v>150</v>
          </cell>
        </row>
        <row r="53">
          <cell r="I53">
            <v>1</v>
          </cell>
        </row>
        <row r="54">
          <cell r="I54">
            <v>1</v>
          </cell>
        </row>
        <row r="55">
          <cell r="I55">
            <v>2</v>
          </cell>
        </row>
        <row r="56">
          <cell r="I56">
            <v>250</v>
          </cell>
        </row>
        <row r="57">
          <cell r="I57">
            <v>3</v>
          </cell>
        </row>
        <row r="58">
          <cell r="I58">
            <v>3</v>
          </cell>
        </row>
        <row r="59">
          <cell r="I59">
            <v>4</v>
          </cell>
        </row>
        <row r="60">
          <cell r="I60">
            <v>8</v>
          </cell>
        </row>
        <row r="61">
          <cell r="I61">
            <v>1</v>
          </cell>
        </row>
        <row r="62">
          <cell r="I62">
            <v>1</v>
          </cell>
        </row>
        <row r="63">
          <cell r="I63">
            <v>1</v>
          </cell>
        </row>
        <row r="64">
          <cell r="I64">
            <v>0.7</v>
          </cell>
        </row>
        <row r="65">
          <cell r="I65"/>
        </row>
        <row r="66">
          <cell r="I66">
            <v>0.3</v>
          </cell>
        </row>
        <row r="67">
          <cell r="I67"/>
        </row>
        <row r="68">
          <cell r="I68"/>
        </row>
        <row r="69">
          <cell r="I69"/>
        </row>
        <row r="70">
          <cell r="I70"/>
        </row>
        <row r="71">
          <cell r="I71">
            <v>9</v>
          </cell>
        </row>
        <row r="72">
          <cell r="I72">
            <v>150</v>
          </cell>
        </row>
        <row r="73">
          <cell r="I73">
            <v>5</v>
          </cell>
        </row>
        <row r="74">
          <cell r="I74">
            <v>3</v>
          </cell>
        </row>
        <row r="75">
          <cell r="I75">
            <v>8</v>
          </cell>
        </row>
        <row r="76">
          <cell r="I76">
            <v>20</v>
          </cell>
        </row>
        <row r="77">
          <cell r="I77">
            <v>6</v>
          </cell>
        </row>
        <row r="78">
          <cell r="I78">
            <v>3</v>
          </cell>
        </row>
        <row r="79">
          <cell r="I79">
            <v>6</v>
          </cell>
        </row>
        <row r="80">
          <cell r="I80">
            <v>20</v>
          </cell>
        </row>
        <row r="81">
          <cell r="I81">
            <v>5</v>
          </cell>
        </row>
        <row r="82">
          <cell r="I82">
            <v>2</v>
          </cell>
        </row>
        <row r="83">
          <cell r="I83">
            <v>7</v>
          </cell>
        </row>
        <row r="84">
          <cell r="I84">
            <v>20</v>
          </cell>
        </row>
        <row r="85">
          <cell r="I85">
            <v>2</v>
          </cell>
        </row>
        <row r="86">
          <cell r="I86">
            <v>2</v>
          </cell>
        </row>
        <row r="87">
          <cell r="I87">
            <v>4</v>
          </cell>
        </row>
        <row r="88">
          <cell r="I88">
            <v>8</v>
          </cell>
        </row>
        <row r="89">
          <cell r="I89">
            <v>1</v>
          </cell>
        </row>
        <row r="90">
          <cell r="I90">
            <v>1</v>
          </cell>
        </row>
        <row r="91">
          <cell r="I91">
            <v>1</v>
          </cell>
        </row>
        <row r="92">
          <cell r="I92">
            <v>2</v>
          </cell>
        </row>
        <row r="93">
          <cell r="I93">
            <v>0.1</v>
          </cell>
        </row>
        <row r="94">
          <cell r="I94">
            <v>5</v>
          </cell>
        </row>
        <row r="95">
          <cell r="I95">
            <v>1</v>
          </cell>
        </row>
        <row r="96">
          <cell r="I96">
            <v>1</v>
          </cell>
        </row>
        <row r="97">
          <cell r="I97">
            <v>1</v>
          </cell>
        </row>
        <row r="98">
          <cell r="I98">
            <v>50</v>
          </cell>
        </row>
        <row r="99">
          <cell r="I99">
            <v>5</v>
          </cell>
        </row>
        <row r="100">
          <cell r="I100">
            <v>5</v>
          </cell>
        </row>
        <row r="101">
          <cell r="I101">
            <v>10</v>
          </cell>
        </row>
        <row r="102">
          <cell r="I102">
            <v>8</v>
          </cell>
        </row>
        <row r="103">
          <cell r="I103">
            <v>256</v>
          </cell>
        </row>
        <row r="104">
          <cell r="I104">
            <v>2</v>
          </cell>
        </row>
        <row r="105">
          <cell r="I105">
            <v>2</v>
          </cell>
        </row>
        <row r="106">
          <cell r="I106">
            <v>3</v>
          </cell>
        </row>
        <row r="107">
          <cell r="I107">
            <v>350</v>
          </cell>
        </row>
        <row r="108">
          <cell r="I108">
            <v>10</v>
          </cell>
        </row>
        <row r="109">
          <cell r="I109">
            <v>10</v>
          </cell>
        </row>
        <row r="110">
          <cell r="I110">
            <v>15</v>
          </cell>
        </row>
        <row r="111">
          <cell r="I111">
            <v>4</v>
          </cell>
        </row>
        <row r="112">
          <cell r="I112">
            <v>2</v>
          </cell>
        </row>
        <row r="113">
          <cell r="I113">
            <v>2</v>
          </cell>
        </row>
        <row r="114">
          <cell r="I114">
            <v>2</v>
          </cell>
        </row>
        <row r="115">
          <cell r="I115">
            <v>2</v>
          </cell>
        </row>
        <row r="116">
          <cell r="I116">
            <v>1</v>
          </cell>
        </row>
        <row r="117">
          <cell r="I117">
            <v>1</v>
          </cell>
        </row>
        <row r="118">
          <cell r="I118">
            <v>1</v>
          </cell>
        </row>
        <row r="119">
          <cell r="I119">
            <v>1</v>
          </cell>
        </row>
        <row r="120">
          <cell r="I120">
            <v>43</v>
          </cell>
        </row>
        <row r="121">
          <cell r="I121">
            <v>1</v>
          </cell>
        </row>
        <row r="122">
          <cell r="I122">
            <v>1</v>
          </cell>
        </row>
        <row r="123">
          <cell r="I123">
            <v>1</v>
          </cell>
        </row>
        <row r="124">
          <cell r="I124">
            <v>1</v>
          </cell>
        </row>
        <row r="125">
          <cell r="I125">
            <v>1</v>
          </cell>
        </row>
        <row r="126">
          <cell r="I126">
            <v>0</v>
          </cell>
        </row>
        <row r="127">
          <cell r="I127">
            <v>0</v>
          </cell>
        </row>
        <row r="128">
          <cell r="I128">
            <v>0</v>
          </cell>
        </row>
        <row r="129">
          <cell r="I129"/>
        </row>
        <row r="130">
          <cell r="I130">
            <v>1000</v>
          </cell>
        </row>
        <row r="131">
          <cell r="I131">
            <v>300</v>
          </cell>
        </row>
        <row r="132">
          <cell r="I132">
            <v>300</v>
          </cell>
        </row>
        <row r="133">
          <cell r="I133">
            <v>500</v>
          </cell>
        </row>
        <row r="134">
          <cell r="I134"/>
        </row>
        <row r="135">
          <cell r="I135"/>
        </row>
        <row r="136">
          <cell r="I136"/>
        </row>
        <row r="137">
          <cell r="I137">
            <v>3</v>
          </cell>
        </row>
        <row r="138">
          <cell r="I138"/>
        </row>
        <row r="139">
          <cell r="I139">
            <v>3</v>
          </cell>
        </row>
        <row r="140">
          <cell r="I140"/>
        </row>
        <row r="141">
          <cell r="I141">
            <v>43</v>
          </cell>
        </row>
        <row r="142">
          <cell r="I142">
            <v>2</v>
          </cell>
        </row>
        <row r="143">
          <cell r="I143">
            <v>1</v>
          </cell>
        </row>
        <row r="144">
          <cell r="I144">
            <v>2</v>
          </cell>
        </row>
        <row r="145">
          <cell r="I145"/>
        </row>
        <row r="146">
          <cell r="I146">
            <v>3</v>
          </cell>
        </row>
        <row r="147">
          <cell r="I147">
            <v>2</v>
          </cell>
        </row>
        <row r="148">
          <cell r="I148">
            <v>110</v>
          </cell>
        </row>
        <row r="149">
          <cell r="I149">
            <v>210</v>
          </cell>
        </row>
        <row r="150">
          <cell r="I150">
            <v>1</v>
          </cell>
        </row>
        <row r="151">
          <cell r="I151">
            <v>1</v>
          </cell>
        </row>
        <row r="152">
          <cell r="I152">
            <v>1</v>
          </cell>
        </row>
        <row r="153">
          <cell r="I153">
            <v>1</v>
          </cell>
        </row>
        <row r="154">
          <cell r="I154">
            <v>1</v>
          </cell>
        </row>
        <row r="155">
          <cell r="I155"/>
        </row>
        <row r="156">
          <cell r="I156"/>
        </row>
        <row r="157">
          <cell r="I157"/>
        </row>
        <row r="158">
          <cell r="I158">
            <v>1508</v>
          </cell>
        </row>
        <row r="159">
          <cell r="I159"/>
        </row>
        <row r="160">
          <cell r="I160"/>
        </row>
        <row r="161">
          <cell r="I161"/>
        </row>
        <row r="162">
          <cell r="I162"/>
        </row>
        <row r="163">
          <cell r="I163"/>
        </row>
        <row r="164">
          <cell r="I164"/>
        </row>
        <row r="165">
          <cell r="I165"/>
        </row>
        <row r="166">
          <cell r="I166"/>
        </row>
        <row r="167">
          <cell r="I167">
            <v>4800</v>
          </cell>
        </row>
        <row r="168">
          <cell r="I168">
            <v>245</v>
          </cell>
        </row>
        <row r="169">
          <cell r="I169">
            <v>393</v>
          </cell>
        </row>
        <row r="170">
          <cell r="I170">
            <v>419</v>
          </cell>
        </row>
        <row r="171">
          <cell r="I171">
            <v>2250</v>
          </cell>
        </row>
        <row r="172">
          <cell r="I172">
            <v>490</v>
          </cell>
        </row>
        <row r="173">
          <cell r="I173">
            <v>290</v>
          </cell>
        </row>
        <row r="174">
          <cell r="I174">
            <v>290</v>
          </cell>
        </row>
        <row r="175">
          <cell r="I175"/>
        </row>
        <row r="176">
          <cell r="I176"/>
        </row>
        <row r="177">
          <cell r="I177"/>
        </row>
        <row r="178">
          <cell r="I178"/>
        </row>
        <row r="179">
          <cell r="I179"/>
        </row>
        <row r="180">
          <cell r="I180"/>
        </row>
        <row r="181">
          <cell r="I181"/>
        </row>
        <row r="182">
          <cell r="I182"/>
        </row>
        <row r="183">
          <cell r="I183">
            <v>2</v>
          </cell>
        </row>
        <row r="184">
          <cell r="I184">
            <v>1</v>
          </cell>
        </row>
        <row r="185">
          <cell r="I185">
            <v>1</v>
          </cell>
        </row>
        <row r="186">
          <cell r="I186">
            <v>1</v>
          </cell>
        </row>
        <row r="187">
          <cell r="I187"/>
        </row>
        <row r="188">
          <cell r="I188"/>
        </row>
        <row r="189">
          <cell r="I189"/>
        </row>
        <row r="190">
          <cell r="I190"/>
        </row>
        <row r="191">
          <cell r="I191">
            <v>1</v>
          </cell>
        </row>
        <row r="192">
          <cell r="I192">
            <v>1</v>
          </cell>
        </row>
        <row r="193">
          <cell r="I193">
            <v>1</v>
          </cell>
        </row>
        <row r="194">
          <cell r="I194">
            <v>1</v>
          </cell>
        </row>
        <row r="195">
          <cell r="I195"/>
        </row>
        <row r="196">
          <cell r="I196">
            <v>1</v>
          </cell>
        </row>
        <row r="197">
          <cell r="I197">
            <v>1</v>
          </cell>
        </row>
        <row r="198">
          <cell r="I198"/>
        </row>
        <row r="199">
          <cell r="I199">
            <v>6</v>
          </cell>
        </row>
        <row r="200">
          <cell r="I200">
            <v>3</v>
          </cell>
        </row>
        <row r="201">
          <cell r="I201">
            <v>3</v>
          </cell>
        </row>
        <row r="202">
          <cell r="I202">
            <v>3</v>
          </cell>
        </row>
        <row r="203">
          <cell r="I203">
            <v>1</v>
          </cell>
        </row>
        <row r="204">
          <cell r="I204">
            <v>113</v>
          </cell>
        </row>
        <row r="205">
          <cell r="I205">
            <v>3</v>
          </cell>
        </row>
        <row r="206">
          <cell r="I206">
            <v>4</v>
          </cell>
        </row>
        <row r="207">
          <cell r="I207">
            <v>6</v>
          </cell>
        </row>
        <row r="208">
          <cell r="I208">
            <v>121</v>
          </cell>
        </row>
        <row r="209">
          <cell r="I209">
            <v>23</v>
          </cell>
        </row>
        <row r="210">
          <cell r="I210">
            <v>19</v>
          </cell>
        </row>
        <row r="211">
          <cell r="I211">
            <v>36</v>
          </cell>
        </row>
        <row r="212">
          <cell r="I212">
            <v>7</v>
          </cell>
        </row>
        <row r="213">
          <cell r="I213">
            <v>1</v>
          </cell>
        </row>
        <row r="214">
          <cell r="I214">
            <v>1</v>
          </cell>
        </row>
        <row r="215">
          <cell r="I215">
            <v>1</v>
          </cell>
        </row>
        <row r="216">
          <cell r="I216">
            <v>3</v>
          </cell>
        </row>
        <row r="217">
          <cell r="I217">
            <v>1</v>
          </cell>
        </row>
        <row r="218">
          <cell r="I218">
            <v>1</v>
          </cell>
        </row>
        <row r="219">
          <cell r="I219">
            <v>1</v>
          </cell>
        </row>
        <row r="220">
          <cell r="I220">
            <v>190</v>
          </cell>
        </row>
        <row r="221">
          <cell r="I221">
            <v>10</v>
          </cell>
        </row>
        <row r="222">
          <cell r="I222">
            <v>16</v>
          </cell>
        </row>
        <row r="223">
          <cell r="I223">
            <v>11</v>
          </cell>
        </row>
        <row r="224">
          <cell r="I224">
            <v>1</v>
          </cell>
        </row>
        <row r="225">
          <cell r="I225">
            <v>113</v>
          </cell>
        </row>
        <row r="226">
          <cell r="I226">
            <v>3</v>
          </cell>
        </row>
        <row r="227">
          <cell r="I227">
            <v>4</v>
          </cell>
        </row>
        <row r="228">
          <cell r="I228">
            <v>6</v>
          </cell>
        </row>
        <row r="229">
          <cell r="I229">
            <v>3038</v>
          </cell>
        </row>
        <row r="230">
          <cell r="I230">
            <v>208</v>
          </cell>
        </row>
        <row r="231">
          <cell r="I231">
            <v>181</v>
          </cell>
        </row>
        <row r="232">
          <cell r="I232">
            <v>231</v>
          </cell>
        </row>
        <row r="233">
          <cell r="I233">
            <v>26</v>
          </cell>
        </row>
        <row r="234">
          <cell r="I234">
            <v>2</v>
          </cell>
        </row>
        <row r="235">
          <cell r="I235">
            <v>89</v>
          </cell>
        </row>
        <row r="236">
          <cell r="I236">
            <v>4460</v>
          </cell>
        </row>
        <row r="237">
          <cell r="I237">
            <v>2686</v>
          </cell>
        </row>
        <row r="238">
          <cell r="I238">
            <v>20</v>
          </cell>
        </row>
        <row r="239">
          <cell r="I239">
            <v>1</v>
          </cell>
        </row>
        <row r="240">
          <cell r="I240">
            <v>1</v>
          </cell>
        </row>
        <row r="241">
          <cell r="I241">
            <v>1</v>
          </cell>
        </row>
        <row r="242">
          <cell r="I242">
            <v>1</v>
          </cell>
        </row>
        <row r="243">
          <cell r="I243">
            <v>1</v>
          </cell>
        </row>
        <row r="244">
          <cell r="I244">
            <v>0.2</v>
          </cell>
        </row>
        <row r="245">
          <cell r="I245">
            <v>2</v>
          </cell>
        </row>
        <row r="246">
          <cell r="I246">
            <v>1</v>
          </cell>
        </row>
        <row r="247">
          <cell r="I247">
            <v>7</v>
          </cell>
        </row>
        <row r="248">
          <cell r="I248">
            <v>1</v>
          </cell>
        </row>
        <row r="249">
          <cell r="I249">
            <v>1</v>
          </cell>
        </row>
        <row r="250">
          <cell r="I250">
            <v>2</v>
          </cell>
        </row>
        <row r="251">
          <cell r="I251">
            <v>6</v>
          </cell>
        </row>
        <row r="252">
          <cell r="I252"/>
        </row>
        <row r="253">
          <cell r="I253"/>
        </row>
        <row r="254">
          <cell r="I254"/>
        </row>
        <row r="255">
          <cell r="I255">
            <v>1</v>
          </cell>
        </row>
        <row r="256">
          <cell r="I256">
            <v>0</v>
          </cell>
        </row>
        <row r="257">
          <cell r="I257">
            <v>3</v>
          </cell>
        </row>
        <row r="258">
          <cell r="I258">
            <v>1</v>
          </cell>
        </row>
        <row r="259">
          <cell r="I259">
            <v>2</v>
          </cell>
        </row>
        <row r="260">
          <cell r="I260">
            <v>10</v>
          </cell>
        </row>
        <row r="261">
          <cell r="I261">
            <v>27</v>
          </cell>
        </row>
        <row r="262">
          <cell r="I262">
            <v>53</v>
          </cell>
        </row>
        <row r="263">
          <cell r="I263">
            <v>149</v>
          </cell>
        </row>
        <row r="264">
          <cell r="I264">
            <v>0</v>
          </cell>
        </row>
        <row r="265">
          <cell r="I265">
            <v>0</v>
          </cell>
        </row>
        <row r="266">
          <cell r="I266">
            <v>1</v>
          </cell>
        </row>
        <row r="267">
          <cell r="I267">
            <v>7</v>
          </cell>
        </row>
        <row r="268">
          <cell r="I268">
            <v>1</v>
          </cell>
        </row>
        <row r="269">
          <cell r="I269">
            <v>2</v>
          </cell>
        </row>
        <row r="270">
          <cell r="I270">
            <v>1</v>
          </cell>
        </row>
        <row r="271">
          <cell r="I271">
            <v>4</v>
          </cell>
        </row>
        <row r="272">
          <cell r="I272">
            <v>1</v>
          </cell>
        </row>
        <row r="273">
          <cell r="I273">
            <v>3</v>
          </cell>
        </row>
        <row r="274">
          <cell r="I274">
            <v>10</v>
          </cell>
        </row>
        <row r="275">
          <cell r="I275">
            <v>1</v>
          </cell>
        </row>
        <row r="276">
          <cell r="I276">
            <v>1000</v>
          </cell>
        </row>
        <row r="277">
          <cell r="I277">
            <v>15</v>
          </cell>
        </row>
        <row r="278">
          <cell r="I278">
            <v>2</v>
          </cell>
        </row>
        <row r="279">
          <cell r="I279">
            <v>2</v>
          </cell>
        </row>
        <row r="280">
          <cell r="I280">
            <v>3</v>
          </cell>
        </row>
        <row r="281">
          <cell r="I281">
            <v>20</v>
          </cell>
        </row>
        <row r="282">
          <cell r="I282">
            <v>2</v>
          </cell>
        </row>
        <row r="283">
          <cell r="I283">
            <v>2</v>
          </cell>
        </row>
        <row r="284">
          <cell r="I284">
            <v>8</v>
          </cell>
        </row>
        <row r="285">
          <cell r="I285">
            <v>5</v>
          </cell>
        </row>
        <row r="286">
          <cell r="I286"/>
        </row>
        <row r="287">
          <cell r="I287">
            <v>16</v>
          </cell>
        </row>
        <row r="288">
          <cell r="I288">
            <v>3</v>
          </cell>
        </row>
        <row r="289">
          <cell r="I289">
            <v>2</v>
          </cell>
        </row>
        <row r="290">
          <cell r="I290">
            <v>4</v>
          </cell>
        </row>
        <row r="291">
          <cell r="I291">
            <v>5</v>
          </cell>
        </row>
        <row r="292">
          <cell r="I292">
            <v>2</v>
          </cell>
        </row>
        <row r="293">
          <cell r="I293">
            <v>12</v>
          </cell>
        </row>
        <row r="294">
          <cell r="I294">
            <v>51</v>
          </cell>
        </row>
        <row r="295">
          <cell r="I295">
            <v>5</v>
          </cell>
        </row>
        <row r="296">
          <cell r="I296">
            <v>5</v>
          </cell>
        </row>
        <row r="297">
          <cell r="I297">
            <v>7</v>
          </cell>
        </row>
        <row r="298">
          <cell r="I298">
            <v>10</v>
          </cell>
        </row>
        <row r="299">
          <cell r="I299">
            <v>1</v>
          </cell>
        </row>
        <row r="300">
          <cell r="I300">
            <v>1</v>
          </cell>
        </row>
        <row r="301">
          <cell r="I301">
            <v>2</v>
          </cell>
        </row>
        <row r="302">
          <cell r="I302">
            <v>2</v>
          </cell>
        </row>
        <row r="303">
          <cell r="I303"/>
        </row>
        <row r="304">
          <cell r="I304"/>
        </row>
        <row r="305">
          <cell r="I305">
            <v>1</v>
          </cell>
        </row>
        <row r="306">
          <cell r="I306">
            <v>50</v>
          </cell>
        </row>
        <row r="307">
          <cell r="I307">
            <v>1</v>
          </cell>
        </row>
        <row r="308">
          <cell r="I308">
            <v>1</v>
          </cell>
        </row>
        <row r="309">
          <cell r="I309">
            <v>10</v>
          </cell>
        </row>
        <row r="310">
          <cell r="I310">
            <v>40</v>
          </cell>
        </row>
        <row r="311">
          <cell r="I311">
            <v>5</v>
          </cell>
        </row>
        <row r="312">
          <cell r="I312">
            <v>5</v>
          </cell>
        </row>
        <row r="313">
          <cell r="I313">
            <v>10</v>
          </cell>
        </row>
        <row r="314">
          <cell r="I314">
            <v>6</v>
          </cell>
        </row>
        <row r="315">
          <cell r="I315">
            <v>17</v>
          </cell>
        </row>
        <row r="316">
          <cell r="I316">
            <v>1</v>
          </cell>
        </row>
        <row r="317">
          <cell r="I317"/>
        </row>
        <row r="318">
          <cell r="I318"/>
        </row>
        <row r="319">
          <cell r="I319">
            <v>1</v>
          </cell>
        </row>
        <row r="320">
          <cell r="I320">
            <v>14</v>
          </cell>
        </row>
        <row r="321">
          <cell r="I321">
            <v>1</v>
          </cell>
        </row>
        <row r="322">
          <cell r="I322">
            <v>1</v>
          </cell>
        </row>
        <row r="323">
          <cell r="I323">
            <v>2</v>
          </cell>
        </row>
        <row r="324">
          <cell r="I324">
            <v>10</v>
          </cell>
        </row>
        <row r="325">
          <cell r="I325">
            <v>2</v>
          </cell>
        </row>
        <row r="326">
          <cell r="I326">
            <v>2</v>
          </cell>
        </row>
        <row r="327">
          <cell r="I327">
            <v>4</v>
          </cell>
        </row>
        <row r="328">
          <cell r="I328"/>
        </row>
        <row r="329">
          <cell r="I329">
            <v>14</v>
          </cell>
        </row>
        <row r="330">
          <cell r="I330">
            <v>43</v>
          </cell>
        </row>
        <row r="331">
          <cell r="I331"/>
        </row>
        <row r="332">
          <cell r="I332">
            <v>0</v>
          </cell>
        </row>
        <row r="333">
          <cell r="I333">
            <v>12</v>
          </cell>
        </row>
        <row r="334">
          <cell r="I334">
            <v>7</v>
          </cell>
        </row>
        <row r="335">
          <cell r="I335">
            <v>40</v>
          </cell>
        </row>
        <row r="336">
          <cell r="I336">
            <v>10</v>
          </cell>
        </row>
        <row r="337">
          <cell r="I337">
            <v>10</v>
          </cell>
        </row>
        <row r="338">
          <cell r="I338">
            <v>10</v>
          </cell>
        </row>
        <row r="339">
          <cell r="I339">
            <v>5</v>
          </cell>
        </row>
        <row r="340">
          <cell r="I340">
            <v>2</v>
          </cell>
        </row>
        <row r="341">
          <cell r="I341">
            <v>2</v>
          </cell>
        </row>
        <row r="342">
          <cell r="I342">
            <v>2</v>
          </cell>
        </row>
        <row r="343">
          <cell r="I343">
            <v>14</v>
          </cell>
        </row>
        <row r="344">
          <cell r="I344">
            <v>2</v>
          </cell>
        </row>
        <row r="345">
          <cell r="I345">
            <v>2</v>
          </cell>
        </row>
        <row r="346">
          <cell r="I346">
            <v>2</v>
          </cell>
        </row>
        <row r="347">
          <cell r="I347">
            <v>14</v>
          </cell>
        </row>
        <row r="348">
          <cell r="I348">
            <v>1</v>
          </cell>
        </row>
        <row r="349">
          <cell r="I349">
            <v>1</v>
          </cell>
        </row>
        <row r="350">
          <cell r="I350">
            <v>1</v>
          </cell>
        </row>
        <row r="351">
          <cell r="I351">
            <v>13</v>
          </cell>
        </row>
        <row r="352">
          <cell r="I352">
            <v>2</v>
          </cell>
        </row>
        <row r="353">
          <cell r="I353">
            <v>2</v>
          </cell>
        </row>
        <row r="354">
          <cell r="I354">
            <v>2</v>
          </cell>
        </row>
        <row r="355">
          <cell r="I355">
            <v>500</v>
          </cell>
        </row>
        <row r="356">
          <cell r="I356">
            <v>500</v>
          </cell>
        </row>
        <row r="357">
          <cell r="I357">
            <v>2000</v>
          </cell>
        </row>
        <row r="358">
          <cell r="I358">
            <v>2000</v>
          </cell>
        </row>
        <row r="359">
          <cell r="I359">
            <v>1000</v>
          </cell>
        </row>
        <row r="360">
          <cell r="I360">
            <v>500</v>
          </cell>
        </row>
        <row r="361">
          <cell r="I361">
            <v>500</v>
          </cell>
        </row>
        <row r="362">
          <cell r="I362">
            <v>700</v>
          </cell>
        </row>
        <row r="363">
          <cell r="I363">
            <v>2000</v>
          </cell>
        </row>
        <row r="364">
          <cell r="I364">
            <v>1000</v>
          </cell>
        </row>
        <row r="365">
          <cell r="I365">
            <v>1000</v>
          </cell>
        </row>
        <row r="366">
          <cell r="I366">
            <v>100</v>
          </cell>
        </row>
        <row r="367">
          <cell r="I367">
            <v>200</v>
          </cell>
        </row>
        <row r="368">
          <cell r="I368">
            <v>200</v>
          </cell>
        </row>
        <row r="369">
          <cell r="I369">
            <v>100</v>
          </cell>
        </row>
        <row r="370">
          <cell r="I370">
            <v>100</v>
          </cell>
        </row>
        <row r="371">
          <cell r="I371">
            <v>2000</v>
          </cell>
        </row>
        <row r="372">
          <cell r="I372">
            <v>1000</v>
          </cell>
        </row>
        <row r="373">
          <cell r="I373">
            <v>1200</v>
          </cell>
        </row>
        <row r="374">
          <cell r="I374">
            <v>200</v>
          </cell>
        </row>
        <row r="375">
          <cell r="I375">
            <v>200</v>
          </cell>
        </row>
        <row r="376">
          <cell r="I376">
            <v>200</v>
          </cell>
        </row>
        <row r="377">
          <cell r="I377">
            <v>300</v>
          </cell>
        </row>
        <row r="378">
          <cell r="I378">
            <v>10</v>
          </cell>
        </row>
        <row r="379">
          <cell r="I379">
            <v>10</v>
          </cell>
        </row>
        <row r="380">
          <cell r="I380">
            <v>60</v>
          </cell>
        </row>
        <row r="381">
          <cell r="I381">
            <v>100</v>
          </cell>
        </row>
        <row r="382">
          <cell r="I382">
            <v>10</v>
          </cell>
        </row>
        <row r="383">
          <cell r="I383">
            <v>10</v>
          </cell>
        </row>
        <row r="384">
          <cell r="I384">
            <v>30</v>
          </cell>
        </row>
        <row r="385">
          <cell r="I385">
            <v>200</v>
          </cell>
        </row>
        <row r="386">
          <cell r="I386">
            <v>50</v>
          </cell>
        </row>
        <row r="387">
          <cell r="I387">
            <v>50</v>
          </cell>
        </row>
        <row r="388">
          <cell r="I388">
            <v>100</v>
          </cell>
        </row>
        <row r="389">
          <cell r="I389">
            <v>100</v>
          </cell>
        </row>
        <row r="390">
          <cell r="I390">
            <v>50</v>
          </cell>
        </row>
        <row r="391">
          <cell r="I391">
            <v>50</v>
          </cell>
        </row>
        <row r="392">
          <cell r="I392">
            <v>50</v>
          </cell>
        </row>
        <row r="393">
          <cell r="I393">
            <v>4</v>
          </cell>
        </row>
        <row r="394">
          <cell r="I394">
            <v>2</v>
          </cell>
        </row>
        <row r="395">
          <cell r="I395">
            <v>2</v>
          </cell>
        </row>
        <row r="396">
          <cell r="I396">
            <v>2</v>
          </cell>
        </row>
        <row r="397">
          <cell r="I397">
            <v>1500</v>
          </cell>
        </row>
        <row r="398">
          <cell r="I398">
            <v>200</v>
          </cell>
        </row>
        <row r="399">
          <cell r="I399">
            <v>200</v>
          </cell>
        </row>
        <row r="400">
          <cell r="I400">
            <v>250</v>
          </cell>
        </row>
        <row r="401">
          <cell r="I401">
            <v>1000</v>
          </cell>
        </row>
        <row r="402">
          <cell r="I402">
            <v>300</v>
          </cell>
        </row>
        <row r="403">
          <cell r="I403">
            <v>300</v>
          </cell>
        </row>
        <row r="404">
          <cell r="I404">
            <v>300</v>
          </cell>
        </row>
        <row r="405">
          <cell r="I405">
            <v>4500</v>
          </cell>
        </row>
        <row r="406">
          <cell r="I406">
            <v>300</v>
          </cell>
        </row>
        <row r="407">
          <cell r="I407">
            <v>300</v>
          </cell>
        </row>
        <row r="408">
          <cell r="I408">
            <v>350</v>
          </cell>
        </row>
        <row r="409">
          <cell r="I409">
            <v>16</v>
          </cell>
        </row>
        <row r="410">
          <cell r="I410">
            <v>2</v>
          </cell>
        </row>
        <row r="411">
          <cell r="I411">
            <v>2</v>
          </cell>
        </row>
        <row r="412">
          <cell r="I412">
            <v>2</v>
          </cell>
        </row>
        <row r="413">
          <cell r="I413">
            <v>10</v>
          </cell>
        </row>
        <row r="414">
          <cell r="I414">
            <v>10</v>
          </cell>
        </row>
        <row r="415">
          <cell r="I415">
            <v>10</v>
          </cell>
        </row>
        <row r="416">
          <cell r="I416">
            <v>10</v>
          </cell>
        </row>
        <row r="417">
          <cell r="I417">
            <v>10</v>
          </cell>
        </row>
        <row r="418">
          <cell r="I418">
            <v>10</v>
          </cell>
        </row>
        <row r="419">
          <cell r="I419">
            <v>10</v>
          </cell>
        </row>
        <row r="420">
          <cell r="I420">
            <v>10</v>
          </cell>
        </row>
        <row r="421">
          <cell r="I421">
            <v>12</v>
          </cell>
        </row>
        <row r="422">
          <cell r="I422">
            <v>12</v>
          </cell>
        </row>
        <row r="423">
          <cell r="I423">
            <v>12</v>
          </cell>
        </row>
        <row r="424">
          <cell r="I424">
            <v>12</v>
          </cell>
        </row>
        <row r="425">
          <cell r="I425">
            <v>1000</v>
          </cell>
        </row>
        <row r="426">
          <cell r="I426">
            <v>8000</v>
          </cell>
        </row>
        <row r="427">
          <cell r="I427">
            <v>100</v>
          </cell>
        </row>
        <row r="428">
          <cell r="I428">
            <v>150</v>
          </cell>
        </row>
        <row r="429">
          <cell r="I429">
            <v>200</v>
          </cell>
        </row>
        <row r="430">
          <cell r="I430">
            <v>170</v>
          </cell>
        </row>
        <row r="431">
          <cell r="I431">
            <v>70</v>
          </cell>
        </row>
        <row r="432">
          <cell r="I432">
            <v>60</v>
          </cell>
        </row>
        <row r="433">
          <cell r="I433">
            <v>80</v>
          </cell>
        </row>
        <row r="434">
          <cell r="I434">
            <v>170</v>
          </cell>
        </row>
        <row r="435">
          <cell r="I435">
            <v>6</v>
          </cell>
        </row>
        <row r="436">
          <cell r="I436">
            <v>6</v>
          </cell>
        </row>
        <row r="437">
          <cell r="I437">
            <v>8</v>
          </cell>
        </row>
        <row r="438">
          <cell r="I438">
            <v>70</v>
          </cell>
        </row>
        <row r="439">
          <cell r="I439">
            <v>15</v>
          </cell>
        </row>
        <row r="440">
          <cell r="I440">
            <v>10</v>
          </cell>
        </row>
        <row r="441">
          <cell r="I441">
            <v>15</v>
          </cell>
        </row>
        <row r="442">
          <cell r="I442">
            <v>400</v>
          </cell>
        </row>
        <row r="443">
          <cell r="I443">
            <v>100</v>
          </cell>
        </row>
        <row r="444">
          <cell r="I444">
            <v>100</v>
          </cell>
        </row>
        <row r="445">
          <cell r="I445">
            <v>100</v>
          </cell>
        </row>
        <row r="446">
          <cell r="I446">
            <v>100</v>
          </cell>
        </row>
        <row r="447">
          <cell r="I447">
            <v>20</v>
          </cell>
        </row>
        <row r="448">
          <cell r="I448">
            <v>20</v>
          </cell>
        </row>
        <row r="449">
          <cell r="I449">
            <v>20</v>
          </cell>
        </row>
        <row r="450">
          <cell r="I450">
            <v>16</v>
          </cell>
        </row>
        <row r="451">
          <cell r="I451">
            <v>6</v>
          </cell>
        </row>
        <row r="452">
          <cell r="I452">
            <v>6</v>
          </cell>
        </row>
        <row r="453">
          <cell r="I453">
            <v>6</v>
          </cell>
        </row>
        <row r="454">
          <cell r="I454">
            <v>16</v>
          </cell>
        </row>
        <row r="455">
          <cell r="I455">
            <v>6</v>
          </cell>
        </row>
        <row r="456">
          <cell r="I456">
            <v>6</v>
          </cell>
        </row>
        <row r="457">
          <cell r="I457">
            <v>6</v>
          </cell>
        </row>
        <row r="458">
          <cell r="I458">
            <v>300</v>
          </cell>
        </row>
        <row r="459">
          <cell r="I459">
            <v>40</v>
          </cell>
        </row>
        <row r="460">
          <cell r="I460">
            <v>40</v>
          </cell>
        </row>
        <row r="461">
          <cell r="I461">
            <v>40</v>
          </cell>
        </row>
        <row r="462">
          <cell r="I462">
            <v>110</v>
          </cell>
        </row>
        <row r="463">
          <cell r="I463">
            <v>10</v>
          </cell>
        </row>
        <row r="464">
          <cell r="I464">
            <v>10</v>
          </cell>
        </row>
        <row r="465">
          <cell r="I465">
            <v>10</v>
          </cell>
        </row>
        <row r="466">
          <cell r="I466">
            <v>6773</v>
          </cell>
        </row>
        <row r="467">
          <cell r="I467">
            <v>809</v>
          </cell>
        </row>
        <row r="468">
          <cell r="I468">
            <v>1183</v>
          </cell>
        </row>
        <row r="469">
          <cell r="I469">
            <v>1915</v>
          </cell>
        </row>
        <row r="470">
          <cell r="I470">
            <v>1430</v>
          </cell>
        </row>
        <row r="471">
          <cell r="I471">
            <v>300</v>
          </cell>
        </row>
        <row r="472">
          <cell r="I472">
            <v>300</v>
          </cell>
        </row>
        <row r="473">
          <cell r="I473">
            <v>500</v>
          </cell>
        </row>
        <row r="474">
          <cell r="I474">
            <v>700</v>
          </cell>
        </row>
        <row r="475">
          <cell r="I475">
            <v>100</v>
          </cell>
        </row>
        <row r="476">
          <cell r="I476">
            <v>100</v>
          </cell>
        </row>
        <row r="477">
          <cell r="I477">
            <v>150</v>
          </cell>
        </row>
        <row r="478">
          <cell r="I478">
            <v>1700</v>
          </cell>
        </row>
        <row r="479">
          <cell r="I479">
            <v>240</v>
          </cell>
        </row>
        <row r="480">
          <cell r="I480">
            <v>150</v>
          </cell>
        </row>
        <row r="481">
          <cell r="I481">
            <v>500</v>
          </cell>
        </row>
        <row r="482">
          <cell r="I482">
            <v>400</v>
          </cell>
        </row>
        <row r="483">
          <cell r="I483">
            <v>100</v>
          </cell>
        </row>
        <row r="484">
          <cell r="I484">
            <v>100</v>
          </cell>
        </row>
        <row r="485">
          <cell r="I485">
            <v>120</v>
          </cell>
        </row>
        <row r="486">
          <cell r="I486">
            <v>1800</v>
          </cell>
        </row>
        <row r="487">
          <cell r="I487">
            <v>200</v>
          </cell>
        </row>
        <row r="488">
          <cell r="I488">
            <v>150</v>
          </cell>
        </row>
        <row r="489">
          <cell r="I489">
            <v>320</v>
          </cell>
        </row>
        <row r="490">
          <cell r="I490">
            <v>3250</v>
          </cell>
        </row>
        <row r="491">
          <cell r="I491">
            <v>240</v>
          </cell>
        </row>
        <row r="492">
          <cell r="I492">
            <v>140</v>
          </cell>
        </row>
        <row r="493">
          <cell r="I493">
            <v>500</v>
          </cell>
        </row>
        <row r="494">
          <cell r="I494">
            <v>10</v>
          </cell>
        </row>
        <row r="495">
          <cell r="I495">
            <v>2</v>
          </cell>
        </row>
        <row r="496">
          <cell r="I496">
            <v>2</v>
          </cell>
        </row>
        <row r="497">
          <cell r="I497">
            <v>3</v>
          </cell>
        </row>
        <row r="498">
          <cell r="I498">
            <v>40</v>
          </cell>
        </row>
        <row r="499">
          <cell r="I499">
            <v>6</v>
          </cell>
        </row>
        <row r="500">
          <cell r="I500">
            <v>6</v>
          </cell>
        </row>
        <row r="501">
          <cell r="I501">
            <v>6</v>
          </cell>
        </row>
        <row r="502">
          <cell r="I502">
            <v>15000</v>
          </cell>
        </row>
        <row r="503">
          <cell r="I503">
            <v>200</v>
          </cell>
        </row>
        <row r="504">
          <cell r="I504">
            <v>0</v>
          </cell>
        </row>
        <row r="505">
          <cell r="I505">
            <v>500</v>
          </cell>
        </row>
        <row r="506">
          <cell r="I506">
            <v>125</v>
          </cell>
        </row>
        <row r="507">
          <cell r="I507">
            <v>2</v>
          </cell>
        </row>
        <row r="508">
          <cell r="I508">
            <v>3</v>
          </cell>
        </row>
        <row r="509">
          <cell r="I509">
            <v>15</v>
          </cell>
        </row>
        <row r="510">
          <cell r="I510">
            <v>200</v>
          </cell>
        </row>
        <row r="511">
          <cell r="I511">
            <v>1</v>
          </cell>
        </row>
        <row r="512">
          <cell r="I512"/>
        </row>
        <row r="513">
          <cell r="I513"/>
        </row>
        <row r="514">
          <cell r="I514"/>
        </row>
        <row r="515">
          <cell r="I515">
            <v>10</v>
          </cell>
        </row>
        <row r="516">
          <cell r="I516">
            <v>10</v>
          </cell>
        </row>
        <row r="517">
          <cell r="I517">
            <v>10</v>
          </cell>
        </row>
        <row r="518">
          <cell r="I518">
            <v>10</v>
          </cell>
        </row>
        <row r="519">
          <cell r="I519"/>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T1"/>
      <sheetName val="PROYECTOS"/>
      <sheetName val="Hoja1"/>
    </sheetNames>
    <sheetDataSet>
      <sheetData sheetId="0" refreshError="1">
        <row r="4">
          <cell r="K4">
            <v>0.1</v>
          </cell>
        </row>
        <row r="5">
          <cell r="K5">
            <v>0</v>
          </cell>
        </row>
        <row r="6">
          <cell r="K6">
            <v>103</v>
          </cell>
        </row>
        <row r="7">
          <cell r="K7">
            <v>419</v>
          </cell>
        </row>
        <row r="8">
          <cell r="K8">
            <v>35</v>
          </cell>
        </row>
        <row r="9">
          <cell r="K9">
            <v>62</v>
          </cell>
        </row>
        <row r="10">
          <cell r="K10">
            <v>6</v>
          </cell>
        </row>
        <row r="11">
          <cell r="K11">
            <v>54</v>
          </cell>
        </row>
        <row r="12">
          <cell r="K12">
            <v>3</v>
          </cell>
        </row>
        <row r="13">
          <cell r="K13">
            <v>0.5</v>
          </cell>
        </row>
        <row r="14">
          <cell r="K14">
            <v>0.25</v>
          </cell>
        </row>
        <row r="15">
          <cell r="K15">
            <v>0.43</v>
          </cell>
        </row>
        <row r="16">
          <cell r="K16">
            <v>0</v>
          </cell>
        </row>
        <row r="17">
          <cell r="K17">
            <v>0</v>
          </cell>
        </row>
        <row r="18">
          <cell r="K18">
            <v>0.1</v>
          </cell>
        </row>
        <row r="19">
          <cell r="K19">
            <v>0</v>
          </cell>
        </row>
        <row r="20">
          <cell r="K20">
            <v>0</v>
          </cell>
        </row>
        <row r="21">
          <cell r="K21">
            <v>0</v>
          </cell>
        </row>
        <row r="22">
          <cell r="K22">
            <v>0</v>
          </cell>
        </row>
        <row r="23">
          <cell r="K23">
            <v>233</v>
          </cell>
        </row>
        <row r="24">
          <cell r="K24">
            <v>7</v>
          </cell>
        </row>
        <row r="25">
          <cell r="K25">
            <v>3</v>
          </cell>
        </row>
        <row r="26">
          <cell r="K26">
            <v>33</v>
          </cell>
        </row>
        <row r="27">
          <cell r="K27">
            <v>294</v>
          </cell>
        </row>
        <row r="28">
          <cell r="K28">
            <v>0</v>
          </cell>
        </row>
        <row r="29">
          <cell r="K29">
            <v>0</v>
          </cell>
        </row>
        <row r="30">
          <cell r="K30">
            <v>0</v>
          </cell>
        </row>
        <row r="31">
          <cell r="K31">
            <v>294</v>
          </cell>
        </row>
        <row r="32">
          <cell r="K32">
            <v>0</v>
          </cell>
        </row>
        <row r="33">
          <cell r="K33">
            <v>0</v>
          </cell>
        </row>
        <row r="34">
          <cell r="K34">
            <v>0</v>
          </cell>
        </row>
        <row r="35">
          <cell r="K35">
            <v>0</v>
          </cell>
        </row>
        <row r="36">
          <cell r="K36">
            <v>0</v>
          </cell>
        </row>
        <row r="37">
          <cell r="K37">
            <v>0</v>
          </cell>
        </row>
        <row r="38">
          <cell r="K38">
            <v>0</v>
          </cell>
        </row>
        <row r="39">
          <cell r="K39">
            <v>1</v>
          </cell>
        </row>
        <row r="40">
          <cell r="K40">
            <v>0</v>
          </cell>
        </row>
        <row r="41">
          <cell r="K41">
            <v>0</v>
          </cell>
        </row>
        <row r="42">
          <cell r="K42">
            <v>0</v>
          </cell>
        </row>
        <row r="43">
          <cell r="K43">
            <v>0</v>
          </cell>
        </row>
        <row r="44">
          <cell r="K44">
            <v>0</v>
          </cell>
        </row>
        <row r="45">
          <cell r="K45">
            <v>9</v>
          </cell>
        </row>
        <row r="46">
          <cell r="K46">
            <v>0</v>
          </cell>
        </row>
        <row r="47">
          <cell r="K47">
            <v>0</v>
          </cell>
        </row>
        <row r="48">
          <cell r="K48">
            <v>0</v>
          </cell>
        </row>
        <row r="49">
          <cell r="K49">
            <v>15</v>
          </cell>
        </row>
        <row r="50">
          <cell r="K50">
            <v>0</v>
          </cell>
        </row>
        <row r="51">
          <cell r="K51">
            <v>0</v>
          </cell>
        </row>
        <row r="52">
          <cell r="K52">
            <v>0</v>
          </cell>
        </row>
        <row r="53">
          <cell r="K53">
            <v>11</v>
          </cell>
        </row>
        <row r="54">
          <cell r="K54">
            <v>0</v>
          </cell>
        </row>
        <row r="55">
          <cell r="K55">
            <v>0</v>
          </cell>
        </row>
        <row r="56">
          <cell r="K56">
            <v>0</v>
          </cell>
        </row>
        <row r="57">
          <cell r="K57">
            <v>26</v>
          </cell>
        </row>
        <row r="58">
          <cell r="K58">
            <v>0</v>
          </cell>
        </row>
        <row r="59">
          <cell r="K59">
            <v>0</v>
          </cell>
        </row>
        <row r="60">
          <cell r="K60">
            <v>0</v>
          </cell>
        </row>
        <row r="61">
          <cell r="K61">
            <v>0</v>
          </cell>
        </row>
        <row r="62">
          <cell r="K62">
            <v>0</v>
          </cell>
        </row>
        <row r="63">
          <cell r="K63">
            <v>0</v>
          </cell>
        </row>
        <row r="64">
          <cell r="K64">
            <v>0</v>
          </cell>
        </row>
        <row r="65">
          <cell r="K65">
            <v>0</v>
          </cell>
        </row>
        <row r="66">
          <cell r="K66">
            <v>0</v>
          </cell>
        </row>
        <row r="67">
          <cell r="K67">
            <v>0</v>
          </cell>
        </row>
        <row r="68">
          <cell r="K68">
            <v>0</v>
          </cell>
        </row>
        <row r="69">
          <cell r="K69">
            <v>0</v>
          </cell>
        </row>
        <row r="70">
          <cell r="K70">
            <v>0</v>
          </cell>
        </row>
        <row r="71">
          <cell r="K71">
            <v>0</v>
          </cell>
        </row>
        <row r="72">
          <cell r="K72">
            <v>0</v>
          </cell>
        </row>
        <row r="73">
          <cell r="K73">
            <v>7</v>
          </cell>
        </row>
        <row r="74">
          <cell r="K74">
            <v>0</v>
          </cell>
        </row>
        <row r="75">
          <cell r="K75">
            <v>0</v>
          </cell>
        </row>
        <row r="76">
          <cell r="K76">
            <v>2</v>
          </cell>
        </row>
        <row r="77">
          <cell r="K77">
            <v>8</v>
          </cell>
        </row>
        <row r="78">
          <cell r="K78">
            <v>0</v>
          </cell>
        </row>
        <row r="79">
          <cell r="K79">
            <v>0</v>
          </cell>
        </row>
        <row r="80">
          <cell r="K80">
            <v>0</v>
          </cell>
        </row>
        <row r="81">
          <cell r="K81">
            <v>6</v>
          </cell>
        </row>
        <row r="82">
          <cell r="K82">
            <v>0</v>
          </cell>
        </row>
        <row r="83">
          <cell r="K83">
            <v>0</v>
          </cell>
        </row>
        <row r="84">
          <cell r="K84">
            <v>0</v>
          </cell>
        </row>
        <row r="85">
          <cell r="K85">
            <v>0</v>
          </cell>
        </row>
        <row r="86">
          <cell r="K86">
            <v>0</v>
          </cell>
        </row>
        <row r="87">
          <cell r="K87">
            <v>0</v>
          </cell>
        </row>
        <row r="88">
          <cell r="K88">
            <v>0</v>
          </cell>
        </row>
        <row r="89">
          <cell r="K89">
            <v>0</v>
          </cell>
        </row>
        <row r="90">
          <cell r="K90">
            <v>0</v>
          </cell>
        </row>
        <row r="91">
          <cell r="K91">
            <v>0</v>
          </cell>
        </row>
        <row r="92">
          <cell r="K92">
            <v>0</v>
          </cell>
        </row>
        <row r="93">
          <cell r="K93">
            <v>0</v>
          </cell>
        </row>
        <row r="94">
          <cell r="K94">
            <v>0</v>
          </cell>
        </row>
        <row r="95">
          <cell r="K95">
            <v>0</v>
          </cell>
        </row>
        <row r="96">
          <cell r="K96">
            <v>0</v>
          </cell>
        </row>
        <row r="97">
          <cell r="K97">
            <v>0</v>
          </cell>
        </row>
        <row r="98">
          <cell r="K98">
            <v>0</v>
          </cell>
        </row>
        <row r="99">
          <cell r="K99">
            <v>0</v>
          </cell>
        </row>
        <row r="100">
          <cell r="K100">
            <v>0</v>
          </cell>
        </row>
        <row r="101">
          <cell r="K101">
            <v>0</v>
          </cell>
        </row>
        <row r="102">
          <cell r="K102">
            <v>7</v>
          </cell>
        </row>
        <row r="103">
          <cell r="K103">
            <v>0</v>
          </cell>
        </row>
        <row r="104">
          <cell r="K104">
            <v>13</v>
          </cell>
        </row>
        <row r="105">
          <cell r="K105">
            <v>0</v>
          </cell>
        </row>
        <row r="106">
          <cell r="K106">
            <v>0</v>
          </cell>
        </row>
        <row r="107">
          <cell r="K107">
            <v>2</v>
          </cell>
        </row>
        <row r="108">
          <cell r="K108">
            <v>45</v>
          </cell>
        </row>
        <row r="109">
          <cell r="K109">
            <v>6</v>
          </cell>
        </row>
        <row r="110">
          <cell r="K110">
            <v>4</v>
          </cell>
        </row>
        <row r="111">
          <cell r="K111">
            <v>4</v>
          </cell>
        </row>
        <row r="112">
          <cell r="K112">
            <v>0</v>
          </cell>
        </row>
        <row r="113">
          <cell r="K113">
            <v>0</v>
          </cell>
        </row>
        <row r="114">
          <cell r="K114">
            <v>0</v>
          </cell>
        </row>
        <row r="115">
          <cell r="K115">
            <v>0</v>
          </cell>
        </row>
        <row r="116">
          <cell r="K116">
            <v>0</v>
          </cell>
        </row>
        <row r="117">
          <cell r="K117">
            <v>0</v>
          </cell>
        </row>
        <row r="118">
          <cell r="K118">
            <v>0</v>
          </cell>
        </row>
        <row r="119">
          <cell r="K119">
            <v>0</v>
          </cell>
        </row>
        <row r="120">
          <cell r="K120">
            <v>0</v>
          </cell>
        </row>
        <row r="121">
          <cell r="K121">
            <v>0</v>
          </cell>
        </row>
        <row r="122">
          <cell r="K122">
            <v>0</v>
          </cell>
        </row>
        <row r="123">
          <cell r="K123">
            <v>0</v>
          </cell>
        </row>
        <row r="124">
          <cell r="K124">
            <v>0</v>
          </cell>
        </row>
        <row r="125">
          <cell r="K125">
            <v>0</v>
          </cell>
        </row>
        <row r="126">
          <cell r="K126">
            <v>1</v>
          </cell>
        </row>
        <row r="127">
          <cell r="K127">
            <v>0</v>
          </cell>
        </row>
        <row r="128">
          <cell r="K128">
            <v>0</v>
          </cell>
        </row>
        <row r="129">
          <cell r="K129">
            <v>0</v>
          </cell>
        </row>
        <row r="130">
          <cell r="K130">
            <v>0</v>
          </cell>
        </row>
        <row r="131">
          <cell r="K131">
            <v>358</v>
          </cell>
        </row>
        <row r="132">
          <cell r="K132">
            <v>0</v>
          </cell>
        </row>
        <row r="133">
          <cell r="K133">
            <v>0</v>
          </cell>
        </row>
        <row r="134">
          <cell r="K134">
            <v>35</v>
          </cell>
        </row>
        <row r="135">
          <cell r="K135">
            <v>0</v>
          </cell>
        </row>
        <row r="136">
          <cell r="K136">
            <v>0</v>
          </cell>
        </row>
        <row r="137">
          <cell r="K137">
            <v>0</v>
          </cell>
        </row>
        <row r="138">
          <cell r="K138">
            <v>0</v>
          </cell>
        </row>
        <row r="139">
          <cell r="K139">
            <v>0</v>
          </cell>
        </row>
        <row r="140">
          <cell r="K140">
            <v>0</v>
          </cell>
        </row>
        <row r="141">
          <cell r="K141">
            <v>0</v>
          </cell>
        </row>
        <row r="142">
          <cell r="K142">
            <v>1</v>
          </cell>
        </row>
        <row r="143">
          <cell r="K143">
            <v>0</v>
          </cell>
        </row>
        <row r="144">
          <cell r="K144">
            <v>1</v>
          </cell>
        </row>
        <row r="145">
          <cell r="K145">
            <v>1</v>
          </cell>
        </row>
        <row r="146">
          <cell r="K146">
            <v>11</v>
          </cell>
        </row>
        <row r="147">
          <cell r="K147">
            <v>2</v>
          </cell>
        </row>
        <row r="148">
          <cell r="K148">
            <v>0</v>
          </cell>
        </row>
        <row r="149">
          <cell r="K149">
            <v>100</v>
          </cell>
        </row>
        <row r="150">
          <cell r="K150">
            <v>20</v>
          </cell>
        </row>
        <row r="151">
          <cell r="K151">
            <v>0</v>
          </cell>
        </row>
        <row r="152">
          <cell r="K152">
            <v>0</v>
          </cell>
        </row>
        <row r="153">
          <cell r="K153">
            <v>1</v>
          </cell>
        </row>
        <row r="154">
          <cell r="K154">
            <v>0</v>
          </cell>
        </row>
        <row r="155">
          <cell r="K155">
            <v>0</v>
          </cell>
        </row>
        <row r="156">
          <cell r="K156">
            <v>0</v>
          </cell>
        </row>
        <row r="157">
          <cell r="K157">
            <v>0</v>
          </cell>
        </row>
        <row r="158">
          <cell r="K158">
            <v>0</v>
          </cell>
        </row>
        <row r="159">
          <cell r="K159">
            <v>0</v>
          </cell>
        </row>
        <row r="160">
          <cell r="K160">
            <v>0</v>
          </cell>
        </row>
        <row r="161">
          <cell r="K161">
            <v>0</v>
          </cell>
        </row>
        <row r="162">
          <cell r="K162">
            <v>0</v>
          </cell>
        </row>
        <row r="163">
          <cell r="K163">
            <v>0</v>
          </cell>
        </row>
        <row r="164">
          <cell r="K164">
            <v>0</v>
          </cell>
        </row>
        <row r="165">
          <cell r="K165">
            <v>0</v>
          </cell>
        </row>
        <row r="166">
          <cell r="K166">
            <v>0</v>
          </cell>
        </row>
        <row r="167">
          <cell r="K167">
            <v>0</v>
          </cell>
        </row>
        <row r="168">
          <cell r="K168">
            <v>0</v>
          </cell>
        </row>
        <row r="169">
          <cell r="K169">
            <v>0</v>
          </cell>
        </row>
        <row r="170">
          <cell r="K170">
            <v>60</v>
          </cell>
        </row>
        <row r="171">
          <cell r="K171">
            <v>0</v>
          </cell>
        </row>
        <row r="172">
          <cell r="K172">
            <v>3000</v>
          </cell>
        </row>
        <row r="173">
          <cell r="K173">
            <v>250</v>
          </cell>
        </row>
        <row r="174">
          <cell r="K174">
            <v>250</v>
          </cell>
        </row>
        <row r="175">
          <cell r="K175">
            <v>430</v>
          </cell>
        </row>
        <row r="176">
          <cell r="K176">
            <v>0</v>
          </cell>
        </row>
        <row r="177">
          <cell r="K177">
            <v>0</v>
          </cell>
        </row>
        <row r="178">
          <cell r="K178">
            <v>0</v>
          </cell>
        </row>
        <row r="179">
          <cell r="K179">
            <v>0</v>
          </cell>
        </row>
        <row r="180">
          <cell r="K180">
            <v>0</v>
          </cell>
        </row>
        <row r="181">
          <cell r="K181">
            <v>7</v>
          </cell>
        </row>
        <row r="182">
          <cell r="K182">
            <v>0</v>
          </cell>
        </row>
        <row r="183">
          <cell r="K183">
            <v>0</v>
          </cell>
        </row>
        <row r="184">
          <cell r="K184">
            <v>0</v>
          </cell>
        </row>
        <row r="185">
          <cell r="K185">
            <v>1</v>
          </cell>
        </row>
        <row r="186">
          <cell r="K186">
            <v>1</v>
          </cell>
        </row>
        <row r="187">
          <cell r="K187">
            <v>1</v>
          </cell>
        </row>
        <row r="188">
          <cell r="K188">
            <v>0</v>
          </cell>
        </row>
        <row r="189">
          <cell r="K189">
            <v>0</v>
          </cell>
        </row>
        <row r="190">
          <cell r="K190">
            <v>0</v>
          </cell>
        </row>
        <row r="191">
          <cell r="K191">
            <v>0</v>
          </cell>
        </row>
        <row r="192">
          <cell r="K192">
            <v>0</v>
          </cell>
        </row>
        <row r="193">
          <cell r="K193">
            <v>0</v>
          </cell>
        </row>
        <row r="194">
          <cell r="K194">
            <v>0</v>
          </cell>
        </row>
        <row r="195">
          <cell r="K195">
            <v>0</v>
          </cell>
        </row>
        <row r="196">
          <cell r="K196">
            <v>0</v>
          </cell>
        </row>
        <row r="197">
          <cell r="K197">
            <v>0</v>
          </cell>
        </row>
        <row r="198">
          <cell r="K198">
            <v>0</v>
          </cell>
        </row>
        <row r="199">
          <cell r="K199">
            <v>0</v>
          </cell>
        </row>
        <row r="200">
          <cell r="K200">
            <v>11</v>
          </cell>
        </row>
        <row r="201">
          <cell r="K201">
            <v>0</v>
          </cell>
        </row>
        <row r="202">
          <cell r="K202">
            <v>1</v>
          </cell>
        </row>
        <row r="203">
          <cell r="K203">
            <v>1</v>
          </cell>
        </row>
        <row r="204">
          <cell r="K204">
            <v>0</v>
          </cell>
        </row>
        <row r="205">
          <cell r="K205">
            <v>0</v>
          </cell>
        </row>
        <row r="206">
          <cell r="K206">
            <v>0</v>
          </cell>
        </row>
        <row r="207">
          <cell r="K207">
            <v>0</v>
          </cell>
        </row>
        <row r="208">
          <cell r="K208">
            <v>0</v>
          </cell>
        </row>
        <row r="209">
          <cell r="K209">
            <v>0</v>
          </cell>
        </row>
        <row r="210">
          <cell r="K210">
            <v>0</v>
          </cell>
        </row>
        <row r="211">
          <cell r="K211">
            <v>0</v>
          </cell>
        </row>
        <row r="212">
          <cell r="K212">
            <v>0</v>
          </cell>
        </row>
        <row r="213">
          <cell r="K213">
            <v>0</v>
          </cell>
        </row>
        <row r="214">
          <cell r="K214">
            <v>0</v>
          </cell>
        </row>
        <row r="215">
          <cell r="K215">
            <v>0</v>
          </cell>
        </row>
        <row r="216">
          <cell r="K216">
            <v>0</v>
          </cell>
        </row>
        <row r="217">
          <cell r="K217">
            <v>0</v>
          </cell>
        </row>
        <row r="218">
          <cell r="K218">
            <v>0</v>
          </cell>
        </row>
        <row r="219">
          <cell r="K219">
            <v>0</v>
          </cell>
        </row>
        <row r="220">
          <cell r="K220">
            <v>0</v>
          </cell>
        </row>
        <row r="221">
          <cell r="K221">
            <v>0</v>
          </cell>
        </row>
        <row r="222">
          <cell r="K222">
            <v>0</v>
          </cell>
        </row>
        <row r="223">
          <cell r="K223">
            <v>0</v>
          </cell>
        </row>
        <row r="224">
          <cell r="K224">
            <v>0</v>
          </cell>
        </row>
        <row r="225">
          <cell r="K225">
            <v>0</v>
          </cell>
        </row>
        <row r="226">
          <cell r="K226">
            <v>0</v>
          </cell>
        </row>
        <row r="227">
          <cell r="K227">
            <v>0</v>
          </cell>
        </row>
        <row r="228">
          <cell r="K228">
            <v>0</v>
          </cell>
        </row>
        <row r="229">
          <cell r="K229">
            <v>0</v>
          </cell>
        </row>
        <row r="230">
          <cell r="K230">
            <v>0</v>
          </cell>
        </row>
        <row r="231">
          <cell r="K231">
            <v>0</v>
          </cell>
        </row>
        <row r="232">
          <cell r="K232">
            <v>0</v>
          </cell>
        </row>
        <row r="233">
          <cell r="K233">
            <v>0</v>
          </cell>
        </row>
        <row r="234">
          <cell r="K234">
            <v>2</v>
          </cell>
        </row>
        <row r="235">
          <cell r="K235">
            <v>3</v>
          </cell>
        </row>
        <row r="236">
          <cell r="K236">
            <v>95</v>
          </cell>
        </row>
        <row r="237">
          <cell r="K237">
            <v>0</v>
          </cell>
        </row>
        <row r="238">
          <cell r="K238">
            <v>429</v>
          </cell>
        </row>
        <row r="239">
          <cell r="K239">
            <v>0</v>
          </cell>
        </row>
        <row r="240">
          <cell r="K240">
            <v>1</v>
          </cell>
        </row>
        <row r="241">
          <cell r="K241">
            <v>0</v>
          </cell>
        </row>
        <row r="242">
          <cell r="K242">
            <v>0</v>
          </cell>
        </row>
        <row r="243">
          <cell r="K243">
            <v>0</v>
          </cell>
        </row>
        <row r="244">
          <cell r="K244">
            <v>0</v>
          </cell>
        </row>
        <row r="245">
          <cell r="K245">
            <v>0</v>
          </cell>
        </row>
        <row r="246">
          <cell r="K246">
            <v>0.5</v>
          </cell>
        </row>
        <row r="247">
          <cell r="K247">
            <v>0</v>
          </cell>
        </row>
        <row r="248">
          <cell r="K248">
            <v>0</v>
          </cell>
        </row>
        <row r="249">
          <cell r="K249">
            <v>0</v>
          </cell>
        </row>
        <row r="250">
          <cell r="K250">
            <v>0</v>
          </cell>
        </row>
        <row r="251">
          <cell r="K251">
            <v>0</v>
          </cell>
        </row>
        <row r="252">
          <cell r="K252">
            <v>0</v>
          </cell>
        </row>
        <row r="253">
          <cell r="K253">
            <v>0</v>
          </cell>
        </row>
        <row r="254">
          <cell r="K254">
            <v>0</v>
          </cell>
        </row>
        <row r="255">
          <cell r="K255">
            <v>0</v>
          </cell>
        </row>
        <row r="256">
          <cell r="K256">
            <v>0</v>
          </cell>
        </row>
        <row r="257">
          <cell r="K257">
            <v>0</v>
          </cell>
        </row>
        <row r="258">
          <cell r="K258">
            <v>2</v>
          </cell>
        </row>
        <row r="259">
          <cell r="K259">
            <v>0</v>
          </cell>
        </row>
        <row r="260">
          <cell r="K260">
            <v>0</v>
          </cell>
        </row>
        <row r="261">
          <cell r="K261">
            <v>10</v>
          </cell>
        </row>
        <row r="262">
          <cell r="K262">
            <v>6</v>
          </cell>
        </row>
        <row r="263">
          <cell r="K263">
            <v>53</v>
          </cell>
        </row>
        <row r="264">
          <cell r="K264">
            <v>133</v>
          </cell>
        </row>
        <row r="265">
          <cell r="K265">
            <v>0</v>
          </cell>
        </row>
        <row r="266">
          <cell r="K266">
            <v>0</v>
          </cell>
        </row>
        <row r="267">
          <cell r="K267">
            <v>0</v>
          </cell>
        </row>
        <row r="268">
          <cell r="K268">
            <v>7</v>
          </cell>
        </row>
        <row r="269">
          <cell r="K269">
            <v>1</v>
          </cell>
        </row>
        <row r="270">
          <cell r="K270">
            <v>0.85</v>
          </cell>
        </row>
        <row r="271">
          <cell r="K271">
            <v>0</v>
          </cell>
        </row>
        <row r="272">
          <cell r="K272">
            <v>0</v>
          </cell>
        </row>
        <row r="273">
          <cell r="K273">
            <v>0</v>
          </cell>
        </row>
        <row r="274">
          <cell r="K274">
            <v>9</v>
          </cell>
        </row>
        <row r="275">
          <cell r="K275">
            <v>0</v>
          </cell>
        </row>
        <row r="276">
          <cell r="K276">
            <v>0</v>
          </cell>
        </row>
        <row r="277">
          <cell r="K277">
            <v>282</v>
          </cell>
        </row>
        <row r="278">
          <cell r="K278">
            <v>0</v>
          </cell>
        </row>
        <row r="279">
          <cell r="K279">
            <v>0</v>
          </cell>
        </row>
        <row r="280">
          <cell r="K280">
            <v>0</v>
          </cell>
        </row>
        <row r="281">
          <cell r="K281">
            <v>0</v>
          </cell>
        </row>
        <row r="282">
          <cell r="K282">
            <v>0</v>
          </cell>
        </row>
        <row r="283">
          <cell r="K283">
            <v>0</v>
          </cell>
        </row>
        <row r="284">
          <cell r="K284">
            <v>0</v>
          </cell>
        </row>
        <row r="285">
          <cell r="K285">
            <v>0</v>
          </cell>
        </row>
        <row r="286">
          <cell r="K286">
            <v>0</v>
          </cell>
        </row>
        <row r="287">
          <cell r="K287">
            <v>0</v>
          </cell>
        </row>
        <row r="288">
          <cell r="K288">
            <v>3</v>
          </cell>
        </row>
        <row r="289">
          <cell r="K289">
            <v>0</v>
          </cell>
        </row>
        <row r="290">
          <cell r="K290">
            <v>0</v>
          </cell>
        </row>
        <row r="291">
          <cell r="K291">
            <v>0</v>
          </cell>
        </row>
        <row r="292">
          <cell r="K292">
            <v>4</v>
          </cell>
        </row>
        <row r="293">
          <cell r="K293">
            <v>0</v>
          </cell>
        </row>
        <row r="294">
          <cell r="K294">
            <v>0</v>
          </cell>
        </row>
        <row r="295">
          <cell r="K295">
            <v>9</v>
          </cell>
        </row>
        <row r="296">
          <cell r="K296">
            <v>0</v>
          </cell>
        </row>
        <row r="297">
          <cell r="K297">
            <v>0</v>
          </cell>
        </row>
        <row r="298">
          <cell r="K298">
            <v>1</v>
          </cell>
        </row>
        <row r="299">
          <cell r="K299">
            <v>9</v>
          </cell>
        </row>
        <row r="300">
          <cell r="K300">
            <v>1</v>
          </cell>
        </row>
        <row r="301">
          <cell r="K301">
            <v>1</v>
          </cell>
        </row>
        <row r="302">
          <cell r="K302">
            <v>1</v>
          </cell>
        </row>
        <row r="303">
          <cell r="K303">
            <v>1</v>
          </cell>
        </row>
        <row r="304">
          <cell r="K304">
            <v>0</v>
          </cell>
        </row>
        <row r="305">
          <cell r="K305">
            <v>0</v>
          </cell>
        </row>
        <row r="306">
          <cell r="K306">
            <v>0</v>
          </cell>
        </row>
        <row r="307">
          <cell r="K307">
            <v>1</v>
          </cell>
        </row>
        <row r="308">
          <cell r="K308">
            <v>0</v>
          </cell>
        </row>
        <row r="309">
          <cell r="K309">
            <v>0</v>
          </cell>
        </row>
        <row r="310">
          <cell r="K310">
            <v>0</v>
          </cell>
        </row>
        <row r="311">
          <cell r="K311">
            <v>2</v>
          </cell>
        </row>
        <row r="312">
          <cell r="K312">
            <v>0</v>
          </cell>
        </row>
        <row r="313">
          <cell r="K313">
            <v>0</v>
          </cell>
        </row>
        <row r="314">
          <cell r="K314">
            <v>0</v>
          </cell>
        </row>
        <row r="315">
          <cell r="K315">
            <v>0</v>
          </cell>
        </row>
        <row r="316">
          <cell r="K316">
            <v>7</v>
          </cell>
        </row>
        <row r="317">
          <cell r="K317">
            <v>0</v>
          </cell>
        </row>
        <row r="318">
          <cell r="K318">
            <v>0</v>
          </cell>
        </row>
        <row r="319">
          <cell r="K319">
            <v>0</v>
          </cell>
        </row>
        <row r="320">
          <cell r="K320">
            <v>0</v>
          </cell>
        </row>
        <row r="321">
          <cell r="K321">
            <v>0</v>
          </cell>
        </row>
        <row r="322">
          <cell r="K322">
            <v>0</v>
          </cell>
        </row>
        <row r="323">
          <cell r="K323">
            <v>0</v>
          </cell>
        </row>
        <row r="324">
          <cell r="K324">
            <v>0</v>
          </cell>
        </row>
        <row r="325">
          <cell r="K325">
            <v>3</v>
          </cell>
        </row>
        <row r="326">
          <cell r="K326">
            <v>0</v>
          </cell>
        </row>
        <row r="327">
          <cell r="K327">
            <v>0</v>
          </cell>
        </row>
        <row r="328">
          <cell r="K328">
            <v>0</v>
          </cell>
        </row>
        <row r="329">
          <cell r="K329">
            <v>0</v>
          </cell>
        </row>
        <row r="330">
          <cell r="K330">
            <v>14</v>
          </cell>
        </row>
        <row r="331">
          <cell r="K331">
            <v>21</v>
          </cell>
        </row>
        <row r="332">
          <cell r="K332">
            <v>0</v>
          </cell>
        </row>
        <row r="333">
          <cell r="K333">
            <v>0</v>
          </cell>
        </row>
        <row r="334">
          <cell r="K334">
            <v>0</v>
          </cell>
        </row>
        <row r="335">
          <cell r="K335">
            <v>0</v>
          </cell>
        </row>
        <row r="336">
          <cell r="K336">
            <v>0</v>
          </cell>
        </row>
        <row r="337">
          <cell r="K337">
            <v>0</v>
          </cell>
        </row>
        <row r="338">
          <cell r="K338">
            <v>0</v>
          </cell>
        </row>
        <row r="339">
          <cell r="K339">
            <v>0</v>
          </cell>
        </row>
        <row r="340">
          <cell r="K340">
            <v>0</v>
          </cell>
        </row>
        <row r="341">
          <cell r="K341">
            <v>0</v>
          </cell>
        </row>
        <row r="342">
          <cell r="K342">
            <v>0</v>
          </cell>
        </row>
        <row r="343">
          <cell r="K343">
            <v>0</v>
          </cell>
        </row>
        <row r="344">
          <cell r="K344">
            <v>0</v>
          </cell>
        </row>
        <row r="345">
          <cell r="K345">
            <v>0</v>
          </cell>
        </row>
        <row r="346">
          <cell r="K346">
            <v>0</v>
          </cell>
        </row>
        <row r="347">
          <cell r="K347">
            <v>0</v>
          </cell>
        </row>
        <row r="348">
          <cell r="K348">
            <v>0</v>
          </cell>
        </row>
        <row r="349">
          <cell r="K349">
            <v>0</v>
          </cell>
        </row>
        <row r="350">
          <cell r="K350">
            <v>0</v>
          </cell>
        </row>
        <row r="351">
          <cell r="K351">
            <v>0</v>
          </cell>
        </row>
        <row r="352">
          <cell r="K352">
            <v>1</v>
          </cell>
        </row>
        <row r="353">
          <cell r="K353">
            <v>0</v>
          </cell>
        </row>
        <row r="354">
          <cell r="K354">
            <v>0</v>
          </cell>
        </row>
        <row r="355">
          <cell r="K355">
            <v>0</v>
          </cell>
        </row>
        <row r="356">
          <cell r="K356">
            <v>173</v>
          </cell>
        </row>
        <row r="357">
          <cell r="K357">
            <v>226</v>
          </cell>
        </row>
        <row r="358">
          <cell r="K358">
            <v>175</v>
          </cell>
        </row>
        <row r="359">
          <cell r="K359">
            <v>0</v>
          </cell>
        </row>
        <row r="360">
          <cell r="K360">
            <v>642</v>
          </cell>
        </row>
        <row r="361">
          <cell r="K361">
            <v>0</v>
          </cell>
        </row>
        <row r="362">
          <cell r="K362">
            <v>80</v>
          </cell>
        </row>
        <row r="363">
          <cell r="K363">
            <v>0</v>
          </cell>
        </row>
        <row r="364">
          <cell r="K364">
            <v>2396</v>
          </cell>
        </row>
        <row r="365">
          <cell r="K365">
            <v>524</v>
          </cell>
        </row>
        <row r="366">
          <cell r="K366">
            <v>2220</v>
          </cell>
        </row>
        <row r="367">
          <cell r="K367">
            <v>690</v>
          </cell>
        </row>
        <row r="368">
          <cell r="K368">
            <v>460</v>
          </cell>
        </row>
        <row r="369">
          <cell r="K369">
            <v>38</v>
          </cell>
        </row>
        <row r="370">
          <cell r="K370">
            <v>4</v>
          </cell>
        </row>
        <row r="371">
          <cell r="K371">
            <v>20</v>
          </cell>
        </row>
        <row r="372">
          <cell r="K372">
            <v>913</v>
          </cell>
        </row>
        <row r="373">
          <cell r="K373">
            <v>256</v>
          </cell>
        </row>
        <row r="374">
          <cell r="K374">
            <v>714</v>
          </cell>
        </row>
        <row r="375">
          <cell r="K375">
            <v>249</v>
          </cell>
        </row>
        <row r="376">
          <cell r="K376">
            <v>148</v>
          </cell>
        </row>
        <row r="377">
          <cell r="K377">
            <v>248</v>
          </cell>
        </row>
        <row r="378">
          <cell r="K378">
            <v>48</v>
          </cell>
        </row>
        <row r="379">
          <cell r="K379">
            <v>0</v>
          </cell>
        </row>
        <row r="380">
          <cell r="K380">
            <v>8</v>
          </cell>
        </row>
        <row r="381">
          <cell r="K381">
            <v>1</v>
          </cell>
        </row>
        <row r="382">
          <cell r="K382">
            <v>183</v>
          </cell>
        </row>
        <row r="383">
          <cell r="K383">
            <v>9</v>
          </cell>
        </row>
        <row r="384">
          <cell r="K384">
            <v>3</v>
          </cell>
        </row>
        <row r="385">
          <cell r="K385">
            <v>21</v>
          </cell>
        </row>
        <row r="386">
          <cell r="K386">
            <v>153</v>
          </cell>
        </row>
        <row r="387">
          <cell r="K387">
            <v>0</v>
          </cell>
        </row>
        <row r="388">
          <cell r="K388">
            <v>45</v>
          </cell>
        </row>
        <row r="389">
          <cell r="K389">
            <v>0</v>
          </cell>
        </row>
        <row r="390">
          <cell r="K390">
            <v>0</v>
          </cell>
        </row>
        <row r="391">
          <cell r="K391">
            <v>0</v>
          </cell>
        </row>
        <row r="392">
          <cell r="K392">
            <v>0</v>
          </cell>
        </row>
        <row r="393">
          <cell r="K393">
            <v>0</v>
          </cell>
        </row>
        <row r="394">
          <cell r="K394">
            <v>0</v>
          </cell>
        </row>
        <row r="395">
          <cell r="K395">
            <v>0</v>
          </cell>
        </row>
        <row r="396">
          <cell r="K396">
            <v>0</v>
          </cell>
        </row>
        <row r="397">
          <cell r="K397">
            <v>0</v>
          </cell>
        </row>
        <row r="398">
          <cell r="K398">
            <v>261</v>
          </cell>
        </row>
        <row r="399">
          <cell r="K399">
            <v>0</v>
          </cell>
        </row>
        <row r="400">
          <cell r="K400">
            <v>0</v>
          </cell>
        </row>
        <row r="401">
          <cell r="K401">
            <v>0</v>
          </cell>
        </row>
        <row r="402">
          <cell r="K402">
            <v>179</v>
          </cell>
        </row>
        <row r="403">
          <cell r="K403">
            <v>100</v>
          </cell>
        </row>
        <row r="404">
          <cell r="K404">
            <v>54</v>
          </cell>
        </row>
        <row r="405">
          <cell r="K405">
            <v>0</v>
          </cell>
        </row>
        <row r="406">
          <cell r="K406">
            <v>818</v>
          </cell>
        </row>
        <row r="407">
          <cell r="K407">
            <v>130</v>
          </cell>
        </row>
        <row r="408">
          <cell r="K408">
            <v>58</v>
          </cell>
        </row>
        <row r="409">
          <cell r="K409">
            <v>0</v>
          </cell>
        </row>
        <row r="410">
          <cell r="K410">
            <v>4</v>
          </cell>
        </row>
        <row r="411">
          <cell r="K411">
            <v>0</v>
          </cell>
        </row>
        <row r="412">
          <cell r="K412">
            <v>0</v>
          </cell>
        </row>
        <row r="413">
          <cell r="K413">
            <v>0</v>
          </cell>
        </row>
        <row r="414">
          <cell r="K414">
            <v>2</v>
          </cell>
        </row>
        <row r="415">
          <cell r="K415">
            <v>0</v>
          </cell>
        </row>
        <row r="416">
          <cell r="K416">
            <v>0</v>
          </cell>
        </row>
        <row r="417">
          <cell r="K417">
            <v>0</v>
          </cell>
        </row>
        <row r="418">
          <cell r="K418">
            <v>2</v>
          </cell>
        </row>
        <row r="419">
          <cell r="K419">
            <v>2</v>
          </cell>
        </row>
        <row r="420">
          <cell r="K420">
            <v>2</v>
          </cell>
        </row>
        <row r="421">
          <cell r="K421">
            <v>2</v>
          </cell>
        </row>
        <row r="422">
          <cell r="K422">
            <v>3</v>
          </cell>
        </row>
        <row r="423">
          <cell r="K423">
            <v>3</v>
          </cell>
        </row>
        <row r="424">
          <cell r="K424">
            <v>3</v>
          </cell>
        </row>
        <row r="425">
          <cell r="K425">
            <v>3</v>
          </cell>
        </row>
        <row r="426">
          <cell r="K426">
            <v>63</v>
          </cell>
        </row>
        <row r="427">
          <cell r="K427">
            <v>2496</v>
          </cell>
        </row>
        <row r="428">
          <cell r="K428">
            <v>0</v>
          </cell>
        </row>
        <row r="429">
          <cell r="K429">
            <v>0</v>
          </cell>
        </row>
        <row r="430">
          <cell r="K430">
            <v>0</v>
          </cell>
        </row>
        <row r="431">
          <cell r="K431">
            <v>36</v>
          </cell>
        </row>
        <row r="432">
          <cell r="K432">
            <v>24</v>
          </cell>
        </row>
        <row r="433">
          <cell r="K433">
            <v>15</v>
          </cell>
        </row>
        <row r="434">
          <cell r="K434">
            <v>21</v>
          </cell>
        </row>
        <row r="435">
          <cell r="K435">
            <v>18</v>
          </cell>
        </row>
        <row r="436">
          <cell r="K436">
            <v>4</v>
          </cell>
        </row>
        <row r="437">
          <cell r="K437">
            <v>3</v>
          </cell>
        </row>
        <row r="438">
          <cell r="K438">
            <v>2</v>
          </cell>
        </row>
        <row r="439">
          <cell r="K439">
            <v>38</v>
          </cell>
        </row>
        <row r="440">
          <cell r="K440">
            <v>10</v>
          </cell>
        </row>
        <row r="441">
          <cell r="K441">
            <v>8</v>
          </cell>
        </row>
        <row r="442">
          <cell r="K442">
            <v>6</v>
          </cell>
        </row>
        <row r="443">
          <cell r="K443">
            <v>353</v>
          </cell>
        </row>
        <row r="444">
          <cell r="K444">
            <v>0</v>
          </cell>
        </row>
        <row r="445">
          <cell r="K445">
            <v>0</v>
          </cell>
        </row>
        <row r="446">
          <cell r="K446">
            <v>0</v>
          </cell>
        </row>
        <row r="447">
          <cell r="K447">
            <v>122</v>
          </cell>
        </row>
        <row r="448">
          <cell r="K448">
            <v>6</v>
          </cell>
        </row>
        <row r="449">
          <cell r="K449">
            <v>2</v>
          </cell>
        </row>
        <row r="450">
          <cell r="K450">
            <v>3</v>
          </cell>
        </row>
        <row r="451">
          <cell r="K451">
            <v>0</v>
          </cell>
        </row>
        <row r="452">
          <cell r="K452">
            <v>0</v>
          </cell>
        </row>
        <row r="453">
          <cell r="K453">
            <v>0</v>
          </cell>
        </row>
        <row r="454">
          <cell r="K454">
            <v>0</v>
          </cell>
        </row>
        <row r="455">
          <cell r="K455">
            <v>8</v>
          </cell>
        </row>
        <row r="456">
          <cell r="K456">
            <v>3</v>
          </cell>
        </row>
        <row r="457">
          <cell r="K457">
            <v>3</v>
          </cell>
        </row>
        <row r="458">
          <cell r="K458">
            <v>3</v>
          </cell>
        </row>
        <row r="459">
          <cell r="K459">
            <v>72</v>
          </cell>
        </row>
        <row r="460">
          <cell r="K460">
            <v>8</v>
          </cell>
        </row>
        <row r="461">
          <cell r="K461">
            <v>9</v>
          </cell>
        </row>
        <row r="462">
          <cell r="K462">
            <v>10</v>
          </cell>
        </row>
        <row r="463">
          <cell r="K463">
            <v>22</v>
          </cell>
        </row>
        <row r="464">
          <cell r="K464">
            <v>1</v>
          </cell>
        </row>
        <row r="465">
          <cell r="K465">
            <v>1</v>
          </cell>
        </row>
        <row r="466">
          <cell r="K466">
            <v>1</v>
          </cell>
        </row>
        <row r="467">
          <cell r="K467">
            <v>5481</v>
          </cell>
        </row>
        <row r="468">
          <cell r="K468">
            <v>896</v>
          </cell>
        </row>
        <row r="469">
          <cell r="K469">
            <v>776</v>
          </cell>
        </row>
        <row r="470">
          <cell r="K470">
            <v>1051</v>
          </cell>
        </row>
        <row r="471">
          <cell r="K471">
            <v>0</v>
          </cell>
        </row>
        <row r="472">
          <cell r="K472">
            <v>0</v>
          </cell>
        </row>
        <row r="473">
          <cell r="K473">
            <v>0</v>
          </cell>
        </row>
        <row r="474">
          <cell r="K474">
            <v>0</v>
          </cell>
        </row>
        <row r="475">
          <cell r="K475">
            <v>72</v>
          </cell>
        </row>
        <row r="476">
          <cell r="K476">
            <v>11</v>
          </cell>
        </row>
        <row r="477">
          <cell r="K477">
            <v>14</v>
          </cell>
        </row>
        <row r="478">
          <cell r="K478">
            <v>16</v>
          </cell>
        </row>
        <row r="479">
          <cell r="K479">
            <v>803</v>
          </cell>
        </row>
        <row r="480">
          <cell r="K480">
            <v>102</v>
          </cell>
        </row>
        <row r="481">
          <cell r="K481">
            <v>157</v>
          </cell>
        </row>
        <row r="482">
          <cell r="K482">
            <v>191</v>
          </cell>
        </row>
        <row r="483">
          <cell r="K483">
            <v>0</v>
          </cell>
        </row>
        <row r="484">
          <cell r="K484">
            <v>0</v>
          </cell>
        </row>
        <row r="485">
          <cell r="K485">
            <v>0</v>
          </cell>
        </row>
        <row r="486">
          <cell r="K486">
            <v>0</v>
          </cell>
        </row>
        <row r="487">
          <cell r="K487">
            <v>1265</v>
          </cell>
        </row>
        <row r="488">
          <cell r="K488">
            <v>139</v>
          </cell>
        </row>
        <row r="489">
          <cell r="K489">
            <v>99</v>
          </cell>
        </row>
        <row r="490">
          <cell r="K490">
            <v>303</v>
          </cell>
        </row>
        <row r="491">
          <cell r="K491">
            <v>1636</v>
          </cell>
        </row>
        <row r="492">
          <cell r="K492">
            <v>200</v>
          </cell>
        </row>
        <row r="493">
          <cell r="K493">
            <v>234</v>
          </cell>
        </row>
        <row r="494">
          <cell r="K494">
            <v>252</v>
          </cell>
        </row>
        <row r="495">
          <cell r="K495">
            <v>0</v>
          </cell>
        </row>
        <row r="496">
          <cell r="K496">
            <v>0</v>
          </cell>
        </row>
        <row r="497">
          <cell r="K497">
            <v>0</v>
          </cell>
        </row>
        <row r="498">
          <cell r="K498">
            <v>0</v>
          </cell>
        </row>
        <row r="499">
          <cell r="K499">
            <v>285</v>
          </cell>
        </row>
        <row r="500">
          <cell r="K500">
            <v>8</v>
          </cell>
        </row>
        <row r="501">
          <cell r="K501">
            <v>21</v>
          </cell>
        </row>
        <row r="502">
          <cell r="K502">
            <v>22</v>
          </cell>
        </row>
        <row r="503">
          <cell r="K503">
            <v>233</v>
          </cell>
        </row>
        <row r="504">
          <cell r="K504">
            <v>0</v>
          </cell>
        </row>
        <row r="505">
          <cell r="K505">
            <v>0</v>
          </cell>
        </row>
        <row r="506">
          <cell r="K506">
            <v>0</v>
          </cell>
        </row>
        <row r="507">
          <cell r="K507">
            <v>424</v>
          </cell>
        </row>
        <row r="508">
          <cell r="K508">
            <v>3</v>
          </cell>
        </row>
        <row r="509">
          <cell r="K509">
            <v>9</v>
          </cell>
        </row>
        <row r="510">
          <cell r="K510">
            <v>6</v>
          </cell>
        </row>
        <row r="511">
          <cell r="K511">
            <v>0</v>
          </cell>
        </row>
        <row r="512">
          <cell r="K512">
            <v>0</v>
          </cell>
        </row>
        <row r="513">
          <cell r="K513">
            <v>0</v>
          </cell>
        </row>
        <row r="514">
          <cell r="K514">
            <v>0</v>
          </cell>
        </row>
        <row r="515">
          <cell r="K515">
            <v>0</v>
          </cell>
        </row>
        <row r="516">
          <cell r="K516">
            <v>0</v>
          </cell>
        </row>
        <row r="517">
          <cell r="K517">
            <v>0</v>
          </cell>
        </row>
        <row r="518">
          <cell r="K518">
            <v>0</v>
          </cell>
        </row>
        <row r="519">
          <cell r="K519">
            <v>0</v>
          </cell>
        </row>
        <row r="520">
          <cell r="K520">
            <v>0</v>
          </cell>
        </row>
      </sheetData>
      <sheetData sheetId="1" refreshError="1"/>
      <sheetData sheetId="2"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ERTIFICADOS (3)"/>
      <sheetName val="Hoja1"/>
      <sheetName val="CERTIFICADOS (2)"/>
      <sheetName val="1. RESUMEN MARZO 2026"/>
      <sheetName val="2. DETALLADO MARZO 2026"/>
      <sheetName val="3. EJEC. X FUENTE FINANCIACIÓN"/>
      <sheetName val="4. CPTO ACUMULADO MENSUAL"/>
    </sheetNames>
    <sheetDataSet>
      <sheetData sheetId="0" refreshError="1"/>
      <sheetData sheetId="1" refreshError="1"/>
      <sheetData sheetId="2" refreshError="1"/>
      <sheetData sheetId="3" refreshError="1"/>
      <sheetData sheetId="4">
        <row r="9">
          <cell r="D9">
            <v>0</v>
          </cell>
          <cell r="H9">
            <v>0</v>
          </cell>
        </row>
        <row r="10">
          <cell r="D10">
            <v>0</v>
          </cell>
          <cell r="H10">
            <v>0</v>
          </cell>
        </row>
        <row r="12">
          <cell r="D12">
            <v>122413828</v>
          </cell>
          <cell r="H12">
            <v>101151826</v>
          </cell>
        </row>
        <row r="13">
          <cell r="D13">
            <v>133915612</v>
          </cell>
          <cell r="H13">
            <v>91236000</v>
          </cell>
        </row>
        <row r="14">
          <cell r="D14">
            <v>34448882</v>
          </cell>
          <cell r="H14">
            <v>34429506</v>
          </cell>
        </row>
        <row r="15">
          <cell r="D15">
            <v>48350981</v>
          </cell>
          <cell r="H15">
            <v>17080000</v>
          </cell>
        </row>
        <row r="16">
          <cell r="D16">
            <v>0</v>
          </cell>
          <cell r="H16">
            <v>0</v>
          </cell>
        </row>
        <row r="17">
          <cell r="D17">
            <v>0</v>
          </cell>
          <cell r="H17">
            <v>0</v>
          </cell>
        </row>
        <row r="18">
          <cell r="D18">
            <v>0</v>
          </cell>
          <cell r="H18">
            <v>0</v>
          </cell>
        </row>
        <row r="21">
          <cell r="D21">
            <v>0</v>
          </cell>
          <cell r="H21">
            <v>0</v>
          </cell>
        </row>
        <row r="22">
          <cell r="D22">
            <v>0</v>
          </cell>
          <cell r="H22">
            <v>0</v>
          </cell>
        </row>
        <row r="23">
          <cell r="D23">
            <v>0</v>
          </cell>
          <cell r="H23">
            <v>0</v>
          </cell>
        </row>
        <row r="26">
          <cell r="D26">
            <v>0</v>
          </cell>
          <cell r="H26">
            <v>0</v>
          </cell>
        </row>
        <row r="27">
          <cell r="D27">
            <v>0</v>
          </cell>
          <cell r="H27">
            <v>0</v>
          </cell>
        </row>
        <row r="28">
          <cell r="D28">
            <v>0</v>
          </cell>
          <cell r="H28">
            <v>0</v>
          </cell>
        </row>
        <row r="29">
          <cell r="D29">
            <v>0</v>
          </cell>
          <cell r="H29">
            <v>0</v>
          </cell>
        </row>
        <row r="30">
          <cell r="D30">
            <v>0</v>
          </cell>
          <cell r="H30">
            <v>0</v>
          </cell>
        </row>
        <row r="31">
          <cell r="D31">
            <v>0</v>
          </cell>
          <cell r="H31">
            <v>0</v>
          </cell>
        </row>
        <row r="34">
          <cell r="D34">
            <v>0</v>
          </cell>
          <cell r="H34">
            <v>0</v>
          </cell>
        </row>
        <row r="35">
          <cell r="D35">
            <v>297092049</v>
          </cell>
          <cell r="H35">
            <v>70361820</v>
          </cell>
        </row>
        <row r="36">
          <cell r="D36">
            <v>3500000</v>
          </cell>
          <cell r="H36">
            <v>0</v>
          </cell>
        </row>
        <row r="37">
          <cell r="D37">
            <v>3500000</v>
          </cell>
          <cell r="H37">
            <v>0</v>
          </cell>
        </row>
        <row r="38">
          <cell r="D38">
            <v>5500000</v>
          </cell>
          <cell r="H38">
            <v>0</v>
          </cell>
        </row>
        <row r="39">
          <cell r="D39">
            <v>19000000</v>
          </cell>
          <cell r="H39">
            <v>0</v>
          </cell>
        </row>
        <row r="40">
          <cell r="D40">
            <v>2000000</v>
          </cell>
          <cell r="H40">
            <v>0</v>
          </cell>
        </row>
        <row r="41">
          <cell r="D41">
            <v>2000000</v>
          </cell>
          <cell r="H41">
            <v>0</v>
          </cell>
        </row>
        <row r="42">
          <cell r="D42">
            <v>2000000</v>
          </cell>
          <cell r="H42">
            <v>0</v>
          </cell>
        </row>
        <row r="43">
          <cell r="D43">
            <v>22000000</v>
          </cell>
          <cell r="H43">
            <v>0</v>
          </cell>
        </row>
        <row r="44">
          <cell r="D44">
            <v>2000000</v>
          </cell>
          <cell r="H44">
            <v>0</v>
          </cell>
        </row>
        <row r="45">
          <cell r="D45">
            <v>2000000</v>
          </cell>
          <cell r="H45">
            <v>0</v>
          </cell>
        </row>
        <row r="46">
          <cell r="D46">
            <v>2000000</v>
          </cell>
          <cell r="H46">
            <v>0</v>
          </cell>
        </row>
        <row r="47">
          <cell r="D47">
            <v>17000000</v>
          </cell>
          <cell r="H47">
            <v>0</v>
          </cell>
        </row>
        <row r="48">
          <cell r="D48">
            <v>0</v>
          </cell>
          <cell r="H48">
            <v>0</v>
          </cell>
        </row>
        <row r="49">
          <cell r="D49">
            <v>0</v>
          </cell>
          <cell r="H49">
            <v>0</v>
          </cell>
        </row>
        <row r="50">
          <cell r="D50">
            <v>0</v>
          </cell>
          <cell r="H50">
            <v>0</v>
          </cell>
        </row>
        <row r="51">
          <cell r="D51">
            <v>1039451233</v>
          </cell>
          <cell r="H51">
            <v>119014385</v>
          </cell>
        </row>
        <row r="52">
          <cell r="D52">
            <v>0</v>
          </cell>
          <cell r="H52">
            <v>0</v>
          </cell>
        </row>
        <row r="53">
          <cell r="D53">
            <v>20606888</v>
          </cell>
          <cell r="H53">
            <v>0</v>
          </cell>
        </row>
        <row r="54">
          <cell r="D54">
            <v>0</v>
          </cell>
          <cell r="H54">
            <v>0</v>
          </cell>
        </row>
        <row r="55">
          <cell r="D55">
            <v>0</v>
          </cell>
          <cell r="H55">
            <v>0</v>
          </cell>
        </row>
        <row r="56">
          <cell r="D56">
            <v>0</v>
          </cell>
          <cell r="H56">
            <v>0</v>
          </cell>
        </row>
        <row r="57">
          <cell r="D57">
            <v>90000000</v>
          </cell>
          <cell r="H57">
            <v>31890000</v>
          </cell>
        </row>
        <row r="58">
          <cell r="D58">
            <v>3000000</v>
          </cell>
          <cell r="H58">
            <v>0</v>
          </cell>
        </row>
        <row r="59">
          <cell r="D59">
            <v>3000000</v>
          </cell>
          <cell r="H59">
            <v>0</v>
          </cell>
        </row>
        <row r="60">
          <cell r="D60">
            <v>3000000</v>
          </cell>
          <cell r="H60">
            <v>0</v>
          </cell>
        </row>
        <row r="61">
          <cell r="D61">
            <v>28000000</v>
          </cell>
          <cell r="H61">
            <v>1500000</v>
          </cell>
        </row>
        <row r="62">
          <cell r="D62">
            <v>3000000</v>
          </cell>
          <cell r="H62">
            <v>0</v>
          </cell>
        </row>
        <row r="63">
          <cell r="D63">
            <v>3000000</v>
          </cell>
          <cell r="H63">
            <v>0</v>
          </cell>
        </row>
        <row r="64">
          <cell r="D64">
            <v>3000000</v>
          </cell>
          <cell r="H64">
            <v>0</v>
          </cell>
        </row>
        <row r="65">
          <cell r="D65">
            <v>82000000</v>
          </cell>
          <cell r="H65">
            <v>15000000</v>
          </cell>
        </row>
        <row r="66">
          <cell r="D66">
            <v>3000000</v>
          </cell>
          <cell r="H66">
            <v>0</v>
          </cell>
        </row>
        <row r="67">
          <cell r="D67">
            <v>3000000</v>
          </cell>
          <cell r="H67">
            <v>0</v>
          </cell>
        </row>
        <row r="68">
          <cell r="D68">
            <v>3000000</v>
          </cell>
          <cell r="H68">
            <v>0</v>
          </cell>
        </row>
        <row r="69">
          <cell r="D69">
            <v>15000000</v>
          </cell>
          <cell r="H69">
            <v>0</v>
          </cell>
        </row>
        <row r="70">
          <cell r="D70">
            <v>1000000</v>
          </cell>
          <cell r="H70">
            <v>0</v>
          </cell>
        </row>
        <row r="71">
          <cell r="D71">
            <v>1000000</v>
          </cell>
          <cell r="H71">
            <v>0</v>
          </cell>
        </row>
        <row r="72">
          <cell r="D72">
            <v>1000000</v>
          </cell>
          <cell r="H72">
            <v>0</v>
          </cell>
        </row>
        <row r="73">
          <cell r="D73">
            <v>10000000</v>
          </cell>
          <cell r="H73">
            <v>0</v>
          </cell>
        </row>
        <row r="74">
          <cell r="D74">
            <v>2000000</v>
          </cell>
          <cell r="H74">
            <v>0</v>
          </cell>
        </row>
        <row r="75">
          <cell r="D75">
            <v>2000000</v>
          </cell>
          <cell r="H75">
            <v>0</v>
          </cell>
        </row>
        <row r="76">
          <cell r="D76">
            <v>2000000</v>
          </cell>
          <cell r="H76">
            <v>0</v>
          </cell>
        </row>
        <row r="77">
          <cell r="D77">
            <v>0</v>
          </cell>
          <cell r="H77">
            <v>0</v>
          </cell>
        </row>
        <row r="78">
          <cell r="D78">
            <v>0</v>
          </cell>
          <cell r="H78">
            <v>0</v>
          </cell>
        </row>
        <row r="79">
          <cell r="D79">
            <v>0</v>
          </cell>
          <cell r="H79">
            <v>0</v>
          </cell>
        </row>
        <row r="80">
          <cell r="D80">
            <v>0</v>
          </cell>
          <cell r="H80">
            <v>0</v>
          </cell>
        </row>
        <row r="81">
          <cell r="D81">
            <v>0</v>
          </cell>
          <cell r="H81">
            <v>0</v>
          </cell>
        </row>
        <row r="82">
          <cell r="D82">
            <v>0</v>
          </cell>
          <cell r="H82">
            <v>0</v>
          </cell>
        </row>
        <row r="83">
          <cell r="D83">
            <v>0</v>
          </cell>
          <cell r="H83">
            <v>0</v>
          </cell>
        </row>
        <row r="85">
          <cell r="D85">
            <v>168548667</v>
          </cell>
          <cell r="H85">
            <v>58633333</v>
          </cell>
        </row>
        <row r="86">
          <cell r="D86">
            <v>29000000</v>
          </cell>
          <cell r="H86">
            <v>11270000</v>
          </cell>
        </row>
        <row r="87">
          <cell r="D87">
            <v>3000000</v>
          </cell>
          <cell r="H87">
            <v>0</v>
          </cell>
        </row>
        <row r="88">
          <cell r="D88">
            <v>3000000</v>
          </cell>
          <cell r="H88">
            <v>0</v>
          </cell>
        </row>
        <row r="89">
          <cell r="D89">
            <v>3000000</v>
          </cell>
          <cell r="H89">
            <v>0</v>
          </cell>
        </row>
        <row r="90">
          <cell r="D90">
            <v>15000000</v>
          </cell>
          <cell r="H90">
            <v>1000000</v>
          </cell>
        </row>
        <row r="91">
          <cell r="D91">
            <v>3000000</v>
          </cell>
          <cell r="H91">
            <v>0</v>
          </cell>
        </row>
        <row r="92">
          <cell r="D92">
            <v>3000000</v>
          </cell>
          <cell r="H92">
            <v>0</v>
          </cell>
        </row>
        <row r="93">
          <cell r="D93">
            <v>3000000</v>
          </cell>
          <cell r="H93">
            <v>0</v>
          </cell>
        </row>
        <row r="94">
          <cell r="D94">
            <v>20000000</v>
          </cell>
          <cell r="H94">
            <v>9000000</v>
          </cell>
        </row>
        <row r="95">
          <cell r="D95">
            <v>3000000</v>
          </cell>
          <cell r="H95">
            <v>0</v>
          </cell>
        </row>
        <row r="96">
          <cell r="D96">
            <v>3000000</v>
          </cell>
          <cell r="H96">
            <v>0</v>
          </cell>
        </row>
        <row r="97">
          <cell r="D97">
            <v>3000000</v>
          </cell>
          <cell r="H97">
            <v>0</v>
          </cell>
        </row>
        <row r="98">
          <cell r="D98">
            <v>5000000</v>
          </cell>
          <cell r="H98">
            <v>0</v>
          </cell>
        </row>
        <row r="99">
          <cell r="D99">
            <v>0</v>
          </cell>
          <cell r="H99">
            <v>0</v>
          </cell>
        </row>
        <row r="100">
          <cell r="D100">
            <v>0</v>
          </cell>
          <cell r="H100">
            <v>0</v>
          </cell>
        </row>
        <row r="101">
          <cell r="D101">
            <v>0</v>
          </cell>
          <cell r="H101">
            <v>0</v>
          </cell>
        </row>
        <row r="102">
          <cell r="D102">
            <v>0</v>
          </cell>
          <cell r="H102">
            <v>0</v>
          </cell>
        </row>
        <row r="103">
          <cell r="D103">
            <v>0</v>
          </cell>
          <cell r="H103">
            <v>0</v>
          </cell>
        </row>
        <row r="104">
          <cell r="D104">
            <v>0</v>
          </cell>
          <cell r="H104">
            <v>0</v>
          </cell>
        </row>
        <row r="105">
          <cell r="D105">
            <v>0</v>
          </cell>
          <cell r="H105">
            <v>0</v>
          </cell>
        </row>
        <row r="106">
          <cell r="D106">
            <v>0</v>
          </cell>
          <cell r="H106">
            <v>0</v>
          </cell>
        </row>
        <row r="107">
          <cell r="D107">
            <v>0</v>
          </cell>
          <cell r="H107">
            <v>0</v>
          </cell>
        </row>
        <row r="109">
          <cell r="D109">
            <v>0</v>
          </cell>
          <cell r="H109">
            <v>0</v>
          </cell>
        </row>
        <row r="110">
          <cell r="D110">
            <v>0</v>
          </cell>
          <cell r="H110">
            <v>0</v>
          </cell>
        </row>
        <row r="111">
          <cell r="D111">
            <v>0</v>
          </cell>
          <cell r="H111">
            <v>0</v>
          </cell>
        </row>
        <row r="112">
          <cell r="D112">
            <v>0</v>
          </cell>
          <cell r="H112">
            <v>0</v>
          </cell>
        </row>
        <row r="113">
          <cell r="D113">
            <v>113000000</v>
          </cell>
          <cell r="H113">
            <v>4950000</v>
          </cell>
        </row>
        <row r="114">
          <cell r="D114">
            <v>10000000</v>
          </cell>
          <cell r="H114">
            <v>0</v>
          </cell>
        </row>
        <row r="115">
          <cell r="D115">
            <v>10000000</v>
          </cell>
          <cell r="H115">
            <v>0</v>
          </cell>
        </row>
        <row r="116">
          <cell r="D116">
            <v>15000000</v>
          </cell>
          <cell r="H116">
            <v>0</v>
          </cell>
        </row>
        <row r="117">
          <cell r="D117">
            <v>0</v>
          </cell>
          <cell r="H117">
            <v>0</v>
          </cell>
        </row>
        <row r="118">
          <cell r="D118">
            <v>0</v>
          </cell>
          <cell r="H118">
            <v>0</v>
          </cell>
        </row>
        <row r="119">
          <cell r="D119">
            <v>0</v>
          </cell>
          <cell r="H119">
            <v>0</v>
          </cell>
        </row>
        <row r="120">
          <cell r="D120">
            <v>0</v>
          </cell>
          <cell r="H120">
            <v>0</v>
          </cell>
        </row>
        <row r="121">
          <cell r="D121">
            <v>0</v>
          </cell>
          <cell r="H121">
            <v>0</v>
          </cell>
        </row>
        <row r="122">
          <cell r="D122">
            <v>0</v>
          </cell>
          <cell r="H122">
            <v>0</v>
          </cell>
        </row>
        <row r="123">
          <cell r="D123">
            <v>0</v>
          </cell>
          <cell r="H123">
            <v>0</v>
          </cell>
        </row>
        <row r="124">
          <cell r="D124">
            <v>0</v>
          </cell>
          <cell r="H124">
            <v>0</v>
          </cell>
        </row>
        <row r="125">
          <cell r="D125">
            <v>0</v>
          </cell>
          <cell r="H125">
            <v>0</v>
          </cell>
        </row>
        <row r="127">
          <cell r="D127">
            <v>0</v>
          </cell>
          <cell r="H127">
            <v>0</v>
          </cell>
        </row>
        <row r="128">
          <cell r="D128">
            <v>38174916</v>
          </cell>
          <cell r="H128">
            <v>1851000</v>
          </cell>
        </row>
        <row r="129">
          <cell r="D129">
            <v>0</v>
          </cell>
          <cell r="H129">
            <v>0</v>
          </cell>
        </row>
        <row r="130">
          <cell r="D130">
            <v>0</v>
          </cell>
          <cell r="H130">
            <v>0</v>
          </cell>
        </row>
        <row r="131">
          <cell r="D131">
            <v>0</v>
          </cell>
          <cell r="H131">
            <v>0</v>
          </cell>
        </row>
        <row r="132">
          <cell r="D132">
            <v>0</v>
          </cell>
          <cell r="H132">
            <v>0</v>
          </cell>
        </row>
        <row r="133">
          <cell r="D133">
            <v>0</v>
          </cell>
          <cell r="H133">
            <v>0</v>
          </cell>
        </row>
        <row r="134">
          <cell r="D134">
            <v>0</v>
          </cell>
          <cell r="H134">
            <v>0</v>
          </cell>
        </row>
        <row r="135">
          <cell r="D135">
            <v>0</v>
          </cell>
          <cell r="H135">
            <v>0</v>
          </cell>
        </row>
        <row r="136">
          <cell r="D136">
            <v>4000000</v>
          </cell>
          <cell r="H136">
            <v>0</v>
          </cell>
        </row>
        <row r="137">
          <cell r="D137">
            <v>35028897</v>
          </cell>
          <cell r="H137">
            <v>26995000</v>
          </cell>
        </row>
        <row r="138">
          <cell r="D138">
            <v>0</v>
          </cell>
          <cell r="H138">
            <v>0</v>
          </cell>
        </row>
        <row r="139">
          <cell r="D139">
            <v>0</v>
          </cell>
          <cell r="H139">
            <v>0</v>
          </cell>
        </row>
        <row r="140">
          <cell r="D140">
            <v>0</v>
          </cell>
          <cell r="H140">
            <v>0</v>
          </cell>
        </row>
        <row r="141">
          <cell r="D141">
            <v>34000000</v>
          </cell>
          <cell r="H141">
            <v>13200000</v>
          </cell>
        </row>
        <row r="142">
          <cell r="D142">
            <v>0</v>
          </cell>
          <cell r="H142">
            <v>0</v>
          </cell>
        </row>
        <row r="143">
          <cell r="D143">
            <v>0</v>
          </cell>
          <cell r="H143">
            <v>0</v>
          </cell>
        </row>
        <row r="144">
          <cell r="D144">
            <v>0</v>
          </cell>
          <cell r="H144">
            <v>0</v>
          </cell>
        </row>
        <row r="145">
          <cell r="D145">
            <v>0</v>
          </cell>
          <cell r="H145">
            <v>0</v>
          </cell>
        </row>
        <row r="146">
          <cell r="D146">
            <v>105000000</v>
          </cell>
          <cell r="H146">
            <v>17020000</v>
          </cell>
        </row>
        <row r="147">
          <cell r="D147">
            <v>15000000</v>
          </cell>
          <cell r="H147">
            <v>0</v>
          </cell>
        </row>
        <row r="148">
          <cell r="D148">
            <v>15000000</v>
          </cell>
          <cell r="H148">
            <v>0</v>
          </cell>
        </row>
        <row r="149">
          <cell r="D149">
            <v>20000000</v>
          </cell>
          <cell r="H149">
            <v>0</v>
          </cell>
        </row>
        <row r="150">
          <cell r="D150">
            <v>76858753</v>
          </cell>
          <cell r="H150">
            <v>0</v>
          </cell>
        </row>
        <row r="151">
          <cell r="D151">
            <v>0</v>
          </cell>
          <cell r="H151">
            <v>0</v>
          </cell>
        </row>
        <row r="152">
          <cell r="D152">
            <v>0</v>
          </cell>
          <cell r="H152">
            <v>0</v>
          </cell>
        </row>
        <row r="153">
          <cell r="D153">
            <v>0</v>
          </cell>
          <cell r="H153">
            <v>0</v>
          </cell>
        </row>
        <row r="155">
          <cell r="D155">
            <v>0</v>
          </cell>
          <cell r="H155">
            <v>0</v>
          </cell>
        </row>
        <row r="156">
          <cell r="D156">
            <v>0</v>
          </cell>
          <cell r="H156">
            <v>0</v>
          </cell>
        </row>
        <row r="158">
          <cell r="D158">
            <v>0</v>
          </cell>
          <cell r="H158">
            <v>0</v>
          </cell>
        </row>
        <row r="159">
          <cell r="D159">
            <v>0</v>
          </cell>
          <cell r="H159">
            <v>0</v>
          </cell>
        </row>
        <row r="160">
          <cell r="D160">
            <v>0</v>
          </cell>
          <cell r="H160">
            <v>0</v>
          </cell>
        </row>
        <row r="161">
          <cell r="D161">
            <v>0</v>
          </cell>
          <cell r="H161">
            <v>0</v>
          </cell>
        </row>
        <row r="162">
          <cell r="D162">
            <v>306255009</v>
          </cell>
          <cell r="H162">
            <v>211165963</v>
          </cell>
        </row>
        <row r="163">
          <cell r="D163">
            <v>189061594</v>
          </cell>
          <cell r="H163">
            <v>0</v>
          </cell>
        </row>
        <row r="164">
          <cell r="D164">
            <v>0</v>
          </cell>
          <cell r="H164">
            <v>0</v>
          </cell>
        </row>
        <row r="167">
          <cell r="D167">
            <v>0</v>
          </cell>
          <cell r="H167">
            <v>0</v>
          </cell>
        </row>
        <row r="168">
          <cell r="D168">
            <v>0</v>
          </cell>
          <cell r="H168">
            <v>0</v>
          </cell>
        </row>
        <row r="169">
          <cell r="D169">
            <v>608000000</v>
          </cell>
          <cell r="H169">
            <v>190039999</v>
          </cell>
        </row>
        <row r="170">
          <cell r="D170">
            <v>628282399</v>
          </cell>
          <cell r="H170">
            <v>0</v>
          </cell>
        </row>
        <row r="172">
          <cell r="D172">
            <v>600000000</v>
          </cell>
          <cell r="H172">
            <v>0</v>
          </cell>
        </row>
        <row r="173">
          <cell r="D173">
            <v>50000000</v>
          </cell>
          <cell r="H173">
            <v>0</v>
          </cell>
        </row>
        <row r="174">
          <cell r="D174">
            <v>50000000</v>
          </cell>
          <cell r="H174">
            <v>0</v>
          </cell>
        </row>
        <row r="175">
          <cell r="D175">
            <v>100000000</v>
          </cell>
          <cell r="H175">
            <v>0</v>
          </cell>
        </row>
        <row r="176">
          <cell r="D176">
            <v>0</v>
          </cell>
          <cell r="H176">
            <v>0</v>
          </cell>
        </row>
        <row r="177">
          <cell r="D177">
            <v>910686224</v>
          </cell>
          <cell r="H177">
            <v>0</v>
          </cell>
        </row>
        <row r="178">
          <cell r="D178">
            <v>842358312</v>
          </cell>
          <cell r="H178">
            <v>0</v>
          </cell>
        </row>
        <row r="179">
          <cell r="D179">
            <v>838636232</v>
          </cell>
          <cell r="H179">
            <v>0</v>
          </cell>
        </row>
        <row r="180">
          <cell r="D180">
            <v>200000000</v>
          </cell>
          <cell r="H180">
            <v>0</v>
          </cell>
        </row>
        <row r="181">
          <cell r="D181">
            <v>0</v>
          </cell>
          <cell r="H181">
            <v>0</v>
          </cell>
        </row>
        <row r="182">
          <cell r="D182">
            <v>0</v>
          </cell>
          <cell r="H182">
            <v>0</v>
          </cell>
        </row>
        <row r="183">
          <cell r="D183">
            <v>0</v>
          </cell>
          <cell r="H183">
            <v>0</v>
          </cell>
        </row>
        <row r="184">
          <cell r="D184">
            <v>2800000000</v>
          </cell>
          <cell r="H184">
            <v>0</v>
          </cell>
        </row>
        <row r="185">
          <cell r="D185">
            <v>0</v>
          </cell>
          <cell r="H185">
            <v>0</v>
          </cell>
        </row>
        <row r="186">
          <cell r="D186">
            <v>0</v>
          </cell>
          <cell r="H186">
            <v>0</v>
          </cell>
        </row>
        <row r="187">
          <cell r="D187">
            <v>0</v>
          </cell>
          <cell r="H187">
            <v>0</v>
          </cell>
        </row>
        <row r="188">
          <cell r="D188">
            <v>1820078367</v>
          </cell>
          <cell r="H188">
            <v>161076861</v>
          </cell>
        </row>
        <row r="189">
          <cell r="D189">
            <v>0</v>
          </cell>
          <cell r="H189">
            <v>0</v>
          </cell>
        </row>
        <row r="190">
          <cell r="D190">
            <v>0</v>
          </cell>
          <cell r="H190">
            <v>0</v>
          </cell>
        </row>
        <row r="191">
          <cell r="D191">
            <v>0</v>
          </cell>
          <cell r="H191">
            <v>0</v>
          </cell>
        </row>
        <row r="193">
          <cell r="D193">
            <v>0</v>
          </cell>
          <cell r="H193">
            <v>0</v>
          </cell>
        </row>
        <row r="194">
          <cell r="D194">
            <v>0</v>
          </cell>
          <cell r="H194">
            <v>0</v>
          </cell>
        </row>
        <row r="195">
          <cell r="D195">
            <v>0</v>
          </cell>
          <cell r="H195">
            <v>0</v>
          </cell>
        </row>
        <row r="196">
          <cell r="D196">
            <v>0</v>
          </cell>
          <cell r="H196">
            <v>0</v>
          </cell>
        </row>
        <row r="198">
          <cell r="D198">
            <v>518173561</v>
          </cell>
          <cell r="H198">
            <v>6088000</v>
          </cell>
        </row>
        <row r="199">
          <cell r="D199">
            <v>20969</v>
          </cell>
          <cell r="H199">
            <v>0</v>
          </cell>
        </row>
        <row r="200">
          <cell r="D200">
            <v>177155</v>
          </cell>
          <cell r="H200">
            <v>0</v>
          </cell>
        </row>
        <row r="201">
          <cell r="D201">
            <v>1496768384</v>
          </cell>
          <cell r="H201">
            <v>0</v>
          </cell>
        </row>
        <row r="202">
          <cell r="D202">
            <v>448000000</v>
          </cell>
          <cell r="H202">
            <v>12000000</v>
          </cell>
        </row>
        <row r="203">
          <cell r="D203">
            <v>50000000</v>
          </cell>
          <cell r="H203">
            <v>0</v>
          </cell>
        </row>
        <row r="204">
          <cell r="D204">
            <v>0</v>
          </cell>
          <cell r="H204">
            <v>0</v>
          </cell>
        </row>
        <row r="205">
          <cell r="D205">
            <v>0</v>
          </cell>
          <cell r="H205">
            <v>0</v>
          </cell>
        </row>
        <row r="206">
          <cell r="D206">
            <v>30102487</v>
          </cell>
          <cell r="H206">
            <v>0</v>
          </cell>
        </row>
        <row r="207">
          <cell r="D207">
            <v>769358</v>
          </cell>
          <cell r="H207">
            <v>0</v>
          </cell>
        </row>
        <row r="208">
          <cell r="D208">
            <v>363650</v>
          </cell>
          <cell r="H208">
            <v>0</v>
          </cell>
        </row>
        <row r="209">
          <cell r="D209">
            <v>0</v>
          </cell>
          <cell r="H209">
            <v>0</v>
          </cell>
        </row>
        <row r="210">
          <cell r="D210">
            <v>0</v>
          </cell>
          <cell r="H210">
            <v>0</v>
          </cell>
        </row>
        <row r="211">
          <cell r="D211">
            <v>0</v>
          </cell>
          <cell r="H211">
            <v>0</v>
          </cell>
        </row>
        <row r="212">
          <cell r="D212">
            <v>0</v>
          </cell>
          <cell r="H212">
            <v>0</v>
          </cell>
        </row>
        <row r="213">
          <cell r="D213">
            <v>0</v>
          </cell>
          <cell r="H213">
            <v>0</v>
          </cell>
        </row>
        <row r="214">
          <cell r="D214">
            <v>0</v>
          </cell>
          <cell r="H214">
            <v>0</v>
          </cell>
        </row>
        <row r="215">
          <cell r="D215">
            <v>0</v>
          </cell>
          <cell r="H215">
            <v>0</v>
          </cell>
        </row>
        <row r="216">
          <cell r="D216">
            <v>0</v>
          </cell>
          <cell r="H216">
            <v>0</v>
          </cell>
        </row>
        <row r="217">
          <cell r="D217">
            <v>0</v>
          </cell>
          <cell r="H217">
            <v>0</v>
          </cell>
        </row>
        <row r="218">
          <cell r="D218">
            <v>0</v>
          </cell>
          <cell r="H218">
            <v>0</v>
          </cell>
        </row>
        <row r="219">
          <cell r="D219">
            <v>0</v>
          </cell>
          <cell r="H219">
            <v>0</v>
          </cell>
        </row>
        <row r="220">
          <cell r="D220">
            <v>0</v>
          </cell>
          <cell r="H220">
            <v>0</v>
          </cell>
        </row>
        <row r="221">
          <cell r="D221">
            <v>0</v>
          </cell>
          <cell r="H221">
            <v>0</v>
          </cell>
        </row>
        <row r="222">
          <cell r="D222">
            <v>899871645</v>
          </cell>
          <cell r="H222">
            <v>0</v>
          </cell>
        </row>
        <row r="223">
          <cell r="D223">
            <v>369599194</v>
          </cell>
          <cell r="H223">
            <v>0</v>
          </cell>
        </row>
        <row r="224">
          <cell r="D224">
            <v>96244165</v>
          </cell>
          <cell r="H224">
            <v>0</v>
          </cell>
        </row>
        <row r="225">
          <cell r="D225">
            <v>97696831</v>
          </cell>
          <cell r="H225">
            <v>0</v>
          </cell>
        </row>
        <row r="226">
          <cell r="D226">
            <v>0</v>
          </cell>
          <cell r="H226">
            <v>0</v>
          </cell>
        </row>
        <row r="227">
          <cell r="D227">
            <v>144000000</v>
          </cell>
          <cell r="H227">
            <v>0</v>
          </cell>
        </row>
        <row r="228">
          <cell r="D228">
            <v>0</v>
          </cell>
          <cell r="H228">
            <v>0</v>
          </cell>
        </row>
        <row r="229">
          <cell r="D229">
            <v>0</v>
          </cell>
          <cell r="H229">
            <v>0</v>
          </cell>
        </row>
        <row r="230">
          <cell r="D230">
            <v>0</v>
          </cell>
          <cell r="H230">
            <v>0</v>
          </cell>
        </row>
        <row r="231">
          <cell r="D231">
            <v>0</v>
          </cell>
          <cell r="H231">
            <v>0</v>
          </cell>
        </row>
        <row r="232">
          <cell r="D232">
            <v>0</v>
          </cell>
          <cell r="H232">
            <v>0</v>
          </cell>
        </row>
        <row r="233">
          <cell r="D233">
            <v>0</v>
          </cell>
          <cell r="H233">
            <v>0</v>
          </cell>
        </row>
        <row r="234">
          <cell r="D234">
            <v>0</v>
          </cell>
          <cell r="H234">
            <v>0</v>
          </cell>
        </row>
        <row r="235">
          <cell r="D235">
            <v>0</v>
          </cell>
          <cell r="H235">
            <v>0</v>
          </cell>
        </row>
        <row r="236">
          <cell r="D236">
            <v>0</v>
          </cell>
          <cell r="H236">
            <v>0</v>
          </cell>
        </row>
        <row r="237">
          <cell r="D237">
            <v>0</v>
          </cell>
          <cell r="H237">
            <v>0</v>
          </cell>
        </row>
        <row r="238">
          <cell r="D238">
            <v>0</v>
          </cell>
          <cell r="H238">
            <v>0</v>
          </cell>
        </row>
        <row r="239">
          <cell r="D239">
            <v>0</v>
          </cell>
          <cell r="H239">
            <v>0</v>
          </cell>
        </row>
        <row r="240">
          <cell r="D240">
            <v>0</v>
          </cell>
          <cell r="H240">
            <v>0</v>
          </cell>
        </row>
        <row r="241">
          <cell r="D241">
            <v>0</v>
          </cell>
          <cell r="H241">
            <v>0</v>
          </cell>
        </row>
        <row r="242">
          <cell r="D242">
            <v>0</v>
          </cell>
          <cell r="H242">
            <v>0</v>
          </cell>
        </row>
        <row r="243">
          <cell r="D243">
            <v>16000000</v>
          </cell>
          <cell r="H243">
            <v>0</v>
          </cell>
        </row>
        <row r="244">
          <cell r="D244">
            <v>0</v>
          </cell>
          <cell r="H244">
            <v>0</v>
          </cell>
        </row>
        <row r="245">
          <cell r="D245">
            <v>0</v>
          </cell>
          <cell r="H245">
            <v>0</v>
          </cell>
        </row>
        <row r="246">
          <cell r="D246">
            <v>0</v>
          </cell>
          <cell r="H246">
            <v>0</v>
          </cell>
        </row>
        <row r="247">
          <cell r="D247">
            <v>0</v>
          </cell>
          <cell r="H247">
            <v>0</v>
          </cell>
        </row>
        <row r="248">
          <cell r="D248">
            <v>726214810</v>
          </cell>
          <cell r="H248">
            <v>0</v>
          </cell>
        </row>
        <row r="249">
          <cell r="D249">
            <v>0</v>
          </cell>
          <cell r="H249">
            <v>0</v>
          </cell>
        </row>
        <row r="250">
          <cell r="D250">
            <v>0</v>
          </cell>
          <cell r="H250">
            <v>0</v>
          </cell>
        </row>
        <row r="251">
          <cell r="D251">
            <v>0</v>
          </cell>
          <cell r="H251">
            <v>0</v>
          </cell>
        </row>
        <row r="252">
          <cell r="D252">
            <v>105855395</v>
          </cell>
          <cell r="H252">
            <v>7063800</v>
          </cell>
        </row>
        <row r="253">
          <cell r="D253">
            <v>0</v>
          </cell>
          <cell r="H253">
            <v>0</v>
          </cell>
        </row>
        <row r="254">
          <cell r="D254">
            <v>0</v>
          </cell>
          <cell r="H254">
            <v>0</v>
          </cell>
        </row>
        <row r="255">
          <cell r="D255">
            <v>0</v>
          </cell>
          <cell r="H255">
            <v>0</v>
          </cell>
        </row>
        <row r="256">
          <cell r="D256">
            <v>1395691017</v>
          </cell>
          <cell r="H256">
            <v>38450000</v>
          </cell>
        </row>
        <row r="258">
          <cell r="D258">
            <v>550152364</v>
          </cell>
          <cell r="H258">
            <v>337193332</v>
          </cell>
        </row>
        <row r="259">
          <cell r="D259">
            <v>380587769</v>
          </cell>
          <cell r="H259">
            <v>128366666</v>
          </cell>
        </row>
        <row r="260">
          <cell r="D260">
            <v>779443245</v>
          </cell>
          <cell r="H260">
            <v>0</v>
          </cell>
        </row>
        <row r="261">
          <cell r="D261">
            <v>108574009</v>
          </cell>
          <cell r="H261">
            <v>51433331</v>
          </cell>
        </row>
        <row r="262">
          <cell r="D262">
            <v>557440920</v>
          </cell>
          <cell r="H262">
            <v>0</v>
          </cell>
        </row>
        <row r="263">
          <cell r="D263">
            <v>204120000</v>
          </cell>
          <cell r="H263">
            <v>93433333</v>
          </cell>
        </row>
        <row r="264">
          <cell r="D264">
            <v>334730000</v>
          </cell>
          <cell r="H264">
            <v>101985435</v>
          </cell>
        </row>
        <row r="265">
          <cell r="D265">
            <v>401066903</v>
          </cell>
          <cell r="H265">
            <v>97356450</v>
          </cell>
        </row>
        <row r="266">
          <cell r="D266">
            <v>180728000</v>
          </cell>
          <cell r="H266">
            <v>35750000</v>
          </cell>
        </row>
        <row r="267">
          <cell r="D267">
            <v>64350000</v>
          </cell>
          <cell r="H267">
            <v>19040000</v>
          </cell>
        </row>
        <row r="268">
          <cell r="D268">
            <v>30000000</v>
          </cell>
          <cell r="H268">
            <v>0</v>
          </cell>
        </row>
        <row r="269">
          <cell r="D269">
            <v>375093041</v>
          </cell>
          <cell r="H269">
            <v>116480000</v>
          </cell>
        </row>
        <row r="270">
          <cell r="D270">
            <v>236544401</v>
          </cell>
          <cell r="H270">
            <v>31350000</v>
          </cell>
        </row>
        <row r="273">
          <cell r="D273">
            <v>251759548</v>
          </cell>
          <cell r="H273">
            <v>45868535</v>
          </cell>
        </row>
        <row r="274">
          <cell r="D274">
            <v>30803266</v>
          </cell>
          <cell r="H274">
            <v>3150000</v>
          </cell>
        </row>
        <row r="275">
          <cell r="D275">
            <v>44313066</v>
          </cell>
          <cell r="H275">
            <v>0</v>
          </cell>
        </row>
        <row r="276">
          <cell r="D276">
            <v>90000000</v>
          </cell>
          <cell r="H276">
            <v>0</v>
          </cell>
        </row>
        <row r="277">
          <cell r="D277">
            <v>279798882</v>
          </cell>
          <cell r="H277">
            <v>59673333</v>
          </cell>
        </row>
        <row r="278">
          <cell r="D278">
            <v>0</v>
          </cell>
          <cell r="H278">
            <v>0</v>
          </cell>
        </row>
        <row r="279">
          <cell r="D279">
            <v>0</v>
          </cell>
          <cell r="H279">
            <v>0</v>
          </cell>
        </row>
        <row r="280">
          <cell r="D280">
            <v>0</v>
          </cell>
          <cell r="H280">
            <v>0</v>
          </cell>
        </row>
        <row r="281">
          <cell r="D281">
            <v>334056000</v>
          </cell>
          <cell r="H281">
            <v>69153866</v>
          </cell>
        </row>
        <row r="282">
          <cell r="D282">
            <v>0</v>
          </cell>
          <cell r="H282">
            <v>0</v>
          </cell>
        </row>
        <row r="283">
          <cell r="D283">
            <v>35315872</v>
          </cell>
          <cell r="H283">
            <v>19883150</v>
          </cell>
        </row>
        <row r="284">
          <cell r="D284">
            <v>20000000</v>
          </cell>
          <cell r="H284">
            <v>0</v>
          </cell>
        </row>
        <row r="285">
          <cell r="D285">
            <v>55000000</v>
          </cell>
          <cell r="H285">
            <v>0</v>
          </cell>
        </row>
        <row r="286">
          <cell r="D286">
            <v>48275838</v>
          </cell>
          <cell r="H286">
            <v>19180000</v>
          </cell>
        </row>
        <row r="287">
          <cell r="D287">
            <v>27307986</v>
          </cell>
          <cell r="H287">
            <v>3061597</v>
          </cell>
        </row>
        <row r="288">
          <cell r="D288">
            <v>196549852</v>
          </cell>
          <cell r="H288">
            <v>68300560</v>
          </cell>
        </row>
        <row r="289">
          <cell r="D289">
            <v>32000000</v>
          </cell>
          <cell r="H289">
            <v>0</v>
          </cell>
        </row>
        <row r="290">
          <cell r="D290">
            <v>0</v>
          </cell>
          <cell r="H290">
            <v>0</v>
          </cell>
        </row>
        <row r="291">
          <cell r="D291">
            <v>0</v>
          </cell>
          <cell r="H291">
            <v>0</v>
          </cell>
        </row>
        <row r="292">
          <cell r="D292">
            <v>0</v>
          </cell>
          <cell r="H292">
            <v>0</v>
          </cell>
        </row>
        <row r="293">
          <cell r="D293">
            <v>117021695</v>
          </cell>
          <cell r="H293">
            <v>68163537</v>
          </cell>
        </row>
        <row r="294">
          <cell r="D294">
            <v>0</v>
          </cell>
          <cell r="H294">
            <v>0</v>
          </cell>
        </row>
        <row r="295">
          <cell r="D295">
            <v>42600800</v>
          </cell>
          <cell r="H295">
            <v>0</v>
          </cell>
        </row>
        <row r="297">
          <cell r="D297">
            <v>0</v>
          </cell>
          <cell r="H297">
            <v>0</v>
          </cell>
        </row>
        <row r="298">
          <cell r="D298">
            <v>29731296373</v>
          </cell>
          <cell r="H298">
            <v>22595884607</v>
          </cell>
        </row>
        <row r="299">
          <cell r="D299">
            <v>0</v>
          </cell>
          <cell r="H299">
            <v>0</v>
          </cell>
        </row>
        <row r="300">
          <cell r="D300">
            <v>55955809</v>
          </cell>
          <cell r="H300">
            <v>5824055</v>
          </cell>
        </row>
        <row r="301">
          <cell r="D301">
            <v>3545678</v>
          </cell>
          <cell r="H301">
            <v>0</v>
          </cell>
        </row>
        <row r="302">
          <cell r="D302">
            <v>0</v>
          </cell>
          <cell r="H302">
            <v>0</v>
          </cell>
        </row>
        <row r="304">
          <cell r="D304">
            <v>15817668</v>
          </cell>
          <cell r="H304">
            <v>13800000</v>
          </cell>
        </row>
        <row r="305">
          <cell r="D305">
            <v>56000000</v>
          </cell>
          <cell r="H305">
            <v>0</v>
          </cell>
        </row>
        <row r="306">
          <cell r="D306">
            <v>13000000</v>
          </cell>
          <cell r="H306">
            <v>0</v>
          </cell>
        </row>
        <row r="307">
          <cell r="D307">
            <v>23000000</v>
          </cell>
          <cell r="H307">
            <v>0</v>
          </cell>
        </row>
        <row r="308">
          <cell r="D308">
            <v>23000000</v>
          </cell>
          <cell r="H308">
            <v>0</v>
          </cell>
        </row>
        <row r="309">
          <cell r="D309">
            <v>56315872</v>
          </cell>
          <cell r="H309">
            <v>400000</v>
          </cell>
        </row>
        <row r="310">
          <cell r="D310">
            <v>7000000</v>
          </cell>
          <cell r="H310">
            <v>0</v>
          </cell>
        </row>
        <row r="311">
          <cell r="D311">
            <v>5000000</v>
          </cell>
          <cell r="H311">
            <v>0</v>
          </cell>
        </row>
        <row r="312">
          <cell r="D312">
            <v>7000000</v>
          </cell>
          <cell r="H312">
            <v>0</v>
          </cell>
        </row>
        <row r="313">
          <cell r="D313">
            <v>56940000</v>
          </cell>
          <cell r="H313">
            <v>0</v>
          </cell>
        </row>
        <row r="314">
          <cell r="D314">
            <v>0</v>
          </cell>
          <cell r="H314">
            <v>0</v>
          </cell>
        </row>
        <row r="315">
          <cell r="D315">
            <v>920200000</v>
          </cell>
          <cell r="H315">
            <v>233069288</v>
          </cell>
        </row>
        <row r="316">
          <cell r="D316">
            <v>36644971</v>
          </cell>
          <cell r="H316">
            <v>0</v>
          </cell>
        </row>
        <row r="317">
          <cell r="D317">
            <v>41000000</v>
          </cell>
          <cell r="H317">
            <v>0</v>
          </cell>
        </row>
        <row r="318">
          <cell r="D318">
            <v>113587334</v>
          </cell>
          <cell r="H318">
            <v>37866664</v>
          </cell>
        </row>
        <row r="319">
          <cell r="D319">
            <v>1470857229</v>
          </cell>
          <cell r="H319">
            <v>243430151</v>
          </cell>
        </row>
        <row r="320">
          <cell r="D320">
            <v>6423000000</v>
          </cell>
          <cell r="H320">
            <v>2252108462</v>
          </cell>
        </row>
        <row r="321">
          <cell r="D321">
            <v>5000000</v>
          </cell>
          <cell r="H321">
            <v>0</v>
          </cell>
        </row>
        <row r="322">
          <cell r="D322">
            <v>114500000</v>
          </cell>
          <cell r="H322">
            <v>17683000</v>
          </cell>
        </row>
        <row r="323">
          <cell r="D323">
            <v>5000000</v>
          </cell>
          <cell r="H323">
            <v>0</v>
          </cell>
        </row>
        <row r="324">
          <cell r="D324">
            <v>5000000</v>
          </cell>
          <cell r="H324">
            <v>0</v>
          </cell>
        </row>
        <row r="325">
          <cell r="D325">
            <v>6000000</v>
          </cell>
          <cell r="H325">
            <v>0</v>
          </cell>
        </row>
        <row r="327">
          <cell r="D327">
            <v>333422203</v>
          </cell>
          <cell r="H327">
            <v>84922747</v>
          </cell>
        </row>
        <row r="328">
          <cell r="D328">
            <v>55000000</v>
          </cell>
          <cell r="H328">
            <v>0</v>
          </cell>
        </row>
        <row r="329">
          <cell r="D329">
            <v>69000000</v>
          </cell>
          <cell r="H329">
            <v>0</v>
          </cell>
        </row>
        <row r="330">
          <cell r="D330">
            <v>60000000</v>
          </cell>
          <cell r="H330">
            <v>0</v>
          </cell>
        </row>
        <row r="331">
          <cell r="D331">
            <v>36000000</v>
          </cell>
          <cell r="H331">
            <v>15000000</v>
          </cell>
        </row>
        <row r="332">
          <cell r="D332">
            <v>0</v>
          </cell>
          <cell r="H332">
            <v>0</v>
          </cell>
        </row>
        <row r="333">
          <cell r="D333">
            <v>0</v>
          </cell>
          <cell r="H333">
            <v>0</v>
          </cell>
        </row>
        <row r="334">
          <cell r="D334">
            <v>5000000</v>
          </cell>
          <cell r="H334">
            <v>1250000</v>
          </cell>
        </row>
        <row r="335">
          <cell r="D335">
            <v>94000000</v>
          </cell>
          <cell r="H335">
            <v>23210000</v>
          </cell>
        </row>
        <row r="336">
          <cell r="D336">
            <v>5000000</v>
          </cell>
          <cell r="H336">
            <v>833333</v>
          </cell>
        </row>
        <row r="337">
          <cell r="D337">
            <v>5000000</v>
          </cell>
          <cell r="H337">
            <v>833333</v>
          </cell>
        </row>
        <row r="338">
          <cell r="D338">
            <v>6390416</v>
          </cell>
          <cell r="H338">
            <v>1065069</v>
          </cell>
        </row>
        <row r="339">
          <cell r="D339">
            <v>162046299</v>
          </cell>
          <cell r="H339">
            <v>15895084</v>
          </cell>
        </row>
        <row r="340">
          <cell r="D340">
            <v>12887968</v>
          </cell>
          <cell r="H340">
            <v>0</v>
          </cell>
        </row>
        <row r="341">
          <cell r="D341">
            <v>12000000</v>
          </cell>
          <cell r="H341">
            <v>0</v>
          </cell>
        </row>
        <row r="342">
          <cell r="D342">
            <v>17000000</v>
          </cell>
          <cell r="H342">
            <v>0</v>
          </cell>
        </row>
        <row r="343">
          <cell r="D343">
            <v>100000000</v>
          </cell>
          <cell r="H343">
            <v>51277150</v>
          </cell>
        </row>
        <row r="344">
          <cell r="D344">
            <v>49724918</v>
          </cell>
          <cell r="H344">
            <v>36688171</v>
          </cell>
        </row>
        <row r="345">
          <cell r="D345">
            <v>25000000</v>
          </cell>
          <cell r="H345">
            <v>4166667</v>
          </cell>
        </row>
        <row r="346">
          <cell r="D346">
            <v>0</v>
          </cell>
          <cell r="H346">
            <v>0</v>
          </cell>
        </row>
        <row r="347">
          <cell r="D347">
            <v>0</v>
          </cell>
          <cell r="H347">
            <v>0</v>
          </cell>
        </row>
        <row r="348">
          <cell r="D348">
            <v>25000000</v>
          </cell>
          <cell r="H348">
            <v>5000000</v>
          </cell>
        </row>
        <row r="349">
          <cell r="D349">
            <v>54953600</v>
          </cell>
          <cell r="H349">
            <v>0</v>
          </cell>
        </row>
        <row r="350">
          <cell r="D350">
            <v>3700000</v>
          </cell>
          <cell r="H350">
            <v>0</v>
          </cell>
        </row>
        <row r="351">
          <cell r="D351">
            <v>3700000</v>
          </cell>
          <cell r="H351">
            <v>0</v>
          </cell>
        </row>
        <row r="352">
          <cell r="D352">
            <v>7400000</v>
          </cell>
          <cell r="H352">
            <v>0</v>
          </cell>
        </row>
        <row r="353">
          <cell r="D353">
            <v>42949742</v>
          </cell>
          <cell r="H353">
            <v>0</v>
          </cell>
        </row>
        <row r="354">
          <cell r="D354">
            <v>0</v>
          </cell>
          <cell r="H354">
            <v>0</v>
          </cell>
        </row>
        <row r="355">
          <cell r="D355">
            <v>0</v>
          </cell>
          <cell r="H355">
            <v>0</v>
          </cell>
        </row>
        <row r="356">
          <cell r="D356">
            <v>10000000</v>
          </cell>
          <cell r="H356">
            <v>0</v>
          </cell>
        </row>
        <row r="357">
          <cell r="D357">
            <v>10000000</v>
          </cell>
          <cell r="H357">
            <v>0</v>
          </cell>
        </row>
        <row r="358">
          <cell r="D358">
            <v>101421744</v>
          </cell>
          <cell r="H358">
            <v>71908282</v>
          </cell>
        </row>
        <row r="359">
          <cell r="D359">
            <v>60000000</v>
          </cell>
          <cell r="H359">
            <v>13090000</v>
          </cell>
        </row>
        <row r="360">
          <cell r="D360">
            <v>0</v>
          </cell>
          <cell r="H360">
            <v>0</v>
          </cell>
        </row>
        <row r="361">
          <cell r="D361">
            <v>0</v>
          </cell>
          <cell r="H361">
            <v>0</v>
          </cell>
        </row>
        <row r="362">
          <cell r="D362">
            <v>387499505</v>
          </cell>
          <cell r="H362">
            <v>78629820</v>
          </cell>
        </row>
        <row r="364">
          <cell r="D364">
            <v>274891744</v>
          </cell>
          <cell r="H364">
            <v>78049999</v>
          </cell>
        </row>
        <row r="365">
          <cell r="D365">
            <v>860214732</v>
          </cell>
          <cell r="H365">
            <v>417567972</v>
          </cell>
        </row>
        <row r="366">
          <cell r="D366">
            <v>50000000</v>
          </cell>
          <cell r="H366">
            <v>0</v>
          </cell>
        </row>
        <row r="367">
          <cell r="D367">
            <v>50000000</v>
          </cell>
          <cell r="H367">
            <v>0</v>
          </cell>
        </row>
        <row r="368">
          <cell r="D368">
            <v>50000000</v>
          </cell>
          <cell r="H368">
            <v>0</v>
          </cell>
        </row>
        <row r="369">
          <cell r="D369">
            <v>10000000</v>
          </cell>
          <cell r="H369">
            <v>0</v>
          </cell>
        </row>
        <row r="370">
          <cell r="D370">
            <v>0</v>
          </cell>
          <cell r="H370">
            <v>0</v>
          </cell>
        </row>
        <row r="371">
          <cell r="D371">
            <v>0</v>
          </cell>
          <cell r="H371">
            <v>0</v>
          </cell>
        </row>
        <row r="372">
          <cell r="D372">
            <v>0</v>
          </cell>
          <cell r="H372">
            <v>0</v>
          </cell>
        </row>
        <row r="373">
          <cell r="D373">
            <v>1800000</v>
          </cell>
          <cell r="H373">
            <v>0</v>
          </cell>
        </row>
        <row r="374">
          <cell r="D374">
            <v>0</v>
          </cell>
          <cell r="H374">
            <v>0</v>
          </cell>
        </row>
        <row r="375">
          <cell r="D375">
            <v>0</v>
          </cell>
          <cell r="H375">
            <v>0</v>
          </cell>
        </row>
        <row r="376">
          <cell r="D376">
            <v>0</v>
          </cell>
          <cell r="H376">
            <v>0</v>
          </cell>
        </row>
        <row r="377">
          <cell r="D377">
            <v>40500000</v>
          </cell>
          <cell r="H377">
            <v>0</v>
          </cell>
        </row>
        <row r="378">
          <cell r="D378">
            <v>0</v>
          </cell>
          <cell r="H378">
            <v>0</v>
          </cell>
        </row>
        <row r="379">
          <cell r="D379">
            <v>0</v>
          </cell>
          <cell r="H379">
            <v>0</v>
          </cell>
        </row>
        <row r="380">
          <cell r="D380">
            <v>0</v>
          </cell>
          <cell r="H380">
            <v>0</v>
          </cell>
        </row>
        <row r="381">
          <cell r="D381">
            <v>2300000</v>
          </cell>
          <cell r="H381">
            <v>0</v>
          </cell>
        </row>
        <row r="382">
          <cell r="D382">
            <v>0</v>
          </cell>
          <cell r="H382">
            <v>0</v>
          </cell>
        </row>
        <row r="383">
          <cell r="D383">
            <v>0</v>
          </cell>
          <cell r="H383">
            <v>0</v>
          </cell>
        </row>
        <row r="384">
          <cell r="D384">
            <v>0</v>
          </cell>
          <cell r="H384">
            <v>0</v>
          </cell>
        </row>
        <row r="385">
          <cell r="D385">
            <v>36482323</v>
          </cell>
          <cell r="H385">
            <v>31336666</v>
          </cell>
        </row>
        <row r="386">
          <cell r="D386">
            <v>0</v>
          </cell>
          <cell r="H386">
            <v>0</v>
          </cell>
        </row>
        <row r="387">
          <cell r="D387">
            <v>0</v>
          </cell>
          <cell r="H387">
            <v>0</v>
          </cell>
        </row>
        <row r="388">
          <cell r="D388">
            <v>0</v>
          </cell>
          <cell r="H388">
            <v>0</v>
          </cell>
        </row>
        <row r="389">
          <cell r="D389">
            <v>0</v>
          </cell>
          <cell r="H389">
            <v>0</v>
          </cell>
        </row>
        <row r="390">
          <cell r="D390">
            <v>0</v>
          </cell>
          <cell r="H390">
            <v>0</v>
          </cell>
        </row>
        <row r="391">
          <cell r="D391">
            <v>0</v>
          </cell>
          <cell r="H391">
            <v>0</v>
          </cell>
        </row>
        <row r="392">
          <cell r="D392">
            <v>0</v>
          </cell>
          <cell r="H392">
            <v>0</v>
          </cell>
        </row>
        <row r="393">
          <cell r="D393">
            <v>54873504</v>
          </cell>
          <cell r="H393">
            <v>40856666</v>
          </cell>
        </row>
        <row r="394">
          <cell r="D394">
            <v>0</v>
          </cell>
          <cell r="H394">
            <v>0</v>
          </cell>
        </row>
        <row r="395">
          <cell r="D395">
            <v>72992829</v>
          </cell>
          <cell r="H395">
            <v>44976666</v>
          </cell>
        </row>
        <row r="396">
          <cell r="D396">
            <v>21687300</v>
          </cell>
          <cell r="H396">
            <v>0</v>
          </cell>
        </row>
        <row r="397">
          <cell r="D397">
            <v>19712039</v>
          </cell>
          <cell r="H397">
            <v>16156666</v>
          </cell>
        </row>
        <row r="398">
          <cell r="D398">
            <v>0</v>
          </cell>
          <cell r="H398">
            <v>0</v>
          </cell>
        </row>
        <row r="399">
          <cell r="D399">
            <v>0</v>
          </cell>
          <cell r="H399">
            <v>0</v>
          </cell>
        </row>
        <row r="400">
          <cell r="D400">
            <v>0</v>
          </cell>
          <cell r="H400">
            <v>0</v>
          </cell>
        </row>
        <row r="401">
          <cell r="D401">
            <v>41462785</v>
          </cell>
          <cell r="H401">
            <v>0</v>
          </cell>
        </row>
        <row r="402">
          <cell r="D402">
            <v>0</v>
          </cell>
          <cell r="H402">
            <v>0</v>
          </cell>
        </row>
        <row r="403">
          <cell r="D403">
            <v>0</v>
          </cell>
          <cell r="H403">
            <v>0</v>
          </cell>
        </row>
        <row r="404">
          <cell r="D404">
            <v>0</v>
          </cell>
          <cell r="H404">
            <v>0</v>
          </cell>
        </row>
        <row r="405">
          <cell r="D405">
            <v>0</v>
          </cell>
          <cell r="H405">
            <v>0</v>
          </cell>
        </row>
        <row r="406">
          <cell r="D406">
            <v>0</v>
          </cell>
          <cell r="H406">
            <v>0</v>
          </cell>
        </row>
        <row r="407">
          <cell r="D407">
            <v>39263162</v>
          </cell>
          <cell r="H407">
            <v>39263161</v>
          </cell>
        </row>
        <row r="408">
          <cell r="D408">
            <v>0</v>
          </cell>
          <cell r="H408">
            <v>0</v>
          </cell>
        </row>
        <row r="409">
          <cell r="D409">
            <v>0</v>
          </cell>
          <cell r="H409">
            <v>0</v>
          </cell>
        </row>
        <row r="410">
          <cell r="D410">
            <v>0</v>
          </cell>
          <cell r="H410">
            <v>0</v>
          </cell>
        </row>
        <row r="411">
          <cell r="D411">
            <v>17647200</v>
          </cell>
          <cell r="H411">
            <v>17530172</v>
          </cell>
        </row>
        <row r="412">
          <cell r="D412">
            <v>0</v>
          </cell>
          <cell r="H412">
            <v>0</v>
          </cell>
        </row>
        <row r="413">
          <cell r="D413">
            <v>0</v>
          </cell>
          <cell r="H413">
            <v>0</v>
          </cell>
        </row>
        <row r="414">
          <cell r="D414">
            <v>0</v>
          </cell>
          <cell r="H414">
            <v>0</v>
          </cell>
        </row>
        <row r="415">
          <cell r="D415">
            <v>0</v>
          </cell>
          <cell r="H415">
            <v>0</v>
          </cell>
        </row>
        <row r="416">
          <cell r="D416">
            <v>0</v>
          </cell>
          <cell r="H416">
            <v>0</v>
          </cell>
        </row>
        <row r="417">
          <cell r="D417">
            <v>0</v>
          </cell>
          <cell r="H417">
            <v>0</v>
          </cell>
        </row>
        <row r="418">
          <cell r="D418">
            <v>0</v>
          </cell>
          <cell r="H418">
            <v>0</v>
          </cell>
        </row>
        <row r="419">
          <cell r="D419">
            <v>0</v>
          </cell>
          <cell r="H419">
            <v>0</v>
          </cell>
        </row>
        <row r="420">
          <cell r="D420">
            <v>0</v>
          </cell>
          <cell r="H420">
            <v>0</v>
          </cell>
        </row>
        <row r="421">
          <cell r="D421">
            <v>0</v>
          </cell>
          <cell r="H421">
            <v>0</v>
          </cell>
        </row>
        <row r="422">
          <cell r="D422">
            <v>0</v>
          </cell>
          <cell r="H422">
            <v>0</v>
          </cell>
        </row>
        <row r="423">
          <cell r="D423">
            <v>0</v>
          </cell>
          <cell r="H423">
            <v>0</v>
          </cell>
        </row>
        <row r="424">
          <cell r="D424">
            <v>0</v>
          </cell>
          <cell r="H424">
            <v>0</v>
          </cell>
        </row>
        <row r="425">
          <cell r="D425">
            <v>0</v>
          </cell>
          <cell r="H425">
            <v>0</v>
          </cell>
        </row>
        <row r="426">
          <cell r="D426">
            <v>0</v>
          </cell>
          <cell r="H426">
            <v>0</v>
          </cell>
        </row>
        <row r="429">
          <cell r="D429">
            <v>66618109</v>
          </cell>
          <cell r="H429">
            <v>30325194</v>
          </cell>
        </row>
        <row r="430">
          <cell r="D430">
            <v>24551138</v>
          </cell>
          <cell r="H430">
            <v>0</v>
          </cell>
        </row>
        <row r="431">
          <cell r="D431">
            <v>29484546</v>
          </cell>
          <cell r="H431">
            <v>11200000</v>
          </cell>
        </row>
        <row r="432">
          <cell r="D432">
            <v>23639380</v>
          </cell>
          <cell r="H432">
            <v>0</v>
          </cell>
        </row>
        <row r="433">
          <cell r="D433">
            <v>22000000</v>
          </cell>
          <cell r="H433">
            <v>0</v>
          </cell>
        </row>
        <row r="434">
          <cell r="D434">
            <v>24321213</v>
          </cell>
          <cell r="H434">
            <v>9706666</v>
          </cell>
        </row>
        <row r="435">
          <cell r="D435">
            <v>24321213</v>
          </cell>
          <cell r="H435">
            <v>9706666</v>
          </cell>
        </row>
        <row r="436">
          <cell r="D436">
            <v>31214546</v>
          </cell>
          <cell r="H436">
            <v>0</v>
          </cell>
        </row>
        <row r="437">
          <cell r="D437">
            <v>270424231</v>
          </cell>
          <cell r="H437">
            <v>121393333</v>
          </cell>
        </row>
        <row r="438">
          <cell r="D438">
            <v>127149120</v>
          </cell>
          <cell r="H438">
            <v>12320000</v>
          </cell>
        </row>
        <row r="439">
          <cell r="D439">
            <v>175089454</v>
          </cell>
          <cell r="H439">
            <v>12320000</v>
          </cell>
        </row>
        <row r="440">
          <cell r="D440">
            <v>67913360</v>
          </cell>
          <cell r="H440">
            <v>0</v>
          </cell>
        </row>
        <row r="441">
          <cell r="D441">
            <v>0</v>
          </cell>
          <cell r="H441">
            <v>0</v>
          </cell>
        </row>
        <row r="442">
          <cell r="D442">
            <v>0</v>
          </cell>
          <cell r="H442">
            <v>0</v>
          </cell>
        </row>
        <row r="443">
          <cell r="D443">
            <v>0</v>
          </cell>
          <cell r="H443">
            <v>0</v>
          </cell>
        </row>
        <row r="444">
          <cell r="D444">
            <v>0</v>
          </cell>
          <cell r="H444">
            <v>0</v>
          </cell>
        </row>
        <row r="445">
          <cell r="D445">
            <v>8000000</v>
          </cell>
          <cell r="H445">
            <v>0</v>
          </cell>
        </row>
        <row r="446">
          <cell r="D446">
            <v>4000000</v>
          </cell>
          <cell r="H446">
            <v>0</v>
          </cell>
        </row>
        <row r="447">
          <cell r="D447">
            <v>4000000</v>
          </cell>
          <cell r="H447">
            <v>0</v>
          </cell>
        </row>
        <row r="448">
          <cell r="D448">
            <v>4000000</v>
          </cell>
          <cell r="H448">
            <v>0</v>
          </cell>
        </row>
        <row r="449">
          <cell r="D449">
            <v>6379</v>
          </cell>
          <cell r="H449">
            <v>0</v>
          </cell>
        </row>
        <row r="450">
          <cell r="D450">
            <v>6979</v>
          </cell>
          <cell r="H450">
            <v>0</v>
          </cell>
        </row>
        <row r="451">
          <cell r="D451">
            <v>6980</v>
          </cell>
          <cell r="H451">
            <v>0</v>
          </cell>
        </row>
        <row r="452">
          <cell r="D452">
            <v>6979</v>
          </cell>
          <cell r="H452">
            <v>0</v>
          </cell>
        </row>
        <row r="453">
          <cell r="D453">
            <v>0</v>
          </cell>
          <cell r="H453">
            <v>0</v>
          </cell>
        </row>
        <row r="454">
          <cell r="D454">
            <v>0</v>
          </cell>
          <cell r="H454">
            <v>0</v>
          </cell>
        </row>
        <row r="455">
          <cell r="D455">
            <v>0</v>
          </cell>
          <cell r="H455">
            <v>0</v>
          </cell>
        </row>
        <row r="456">
          <cell r="D456">
            <v>0</v>
          </cell>
          <cell r="H456">
            <v>0</v>
          </cell>
        </row>
        <row r="457">
          <cell r="D457">
            <v>0</v>
          </cell>
          <cell r="H457">
            <v>0</v>
          </cell>
        </row>
        <row r="458">
          <cell r="D458">
            <v>0</v>
          </cell>
          <cell r="H458">
            <v>0</v>
          </cell>
        </row>
        <row r="459">
          <cell r="D459">
            <v>0</v>
          </cell>
          <cell r="H459">
            <v>0</v>
          </cell>
        </row>
        <row r="460">
          <cell r="D460">
            <v>0</v>
          </cell>
          <cell r="H460">
            <v>0</v>
          </cell>
        </row>
        <row r="461">
          <cell r="D461">
            <v>0</v>
          </cell>
          <cell r="H461">
            <v>0</v>
          </cell>
        </row>
        <row r="462">
          <cell r="D462">
            <v>306960000</v>
          </cell>
          <cell r="H462">
            <v>161444871</v>
          </cell>
        </row>
        <row r="463">
          <cell r="D463">
            <v>45403291</v>
          </cell>
          <cell r="H463">
            <v>13750000</v>
          </cell>
        </row>
        <row r="464">
          <cell r="D464">
            <v>45314667</v>
          </cell>
          <cell r="H464">
            <v>13090000</v>
          </cell>
        </row>
        <row r="465">
          <cell r="D465">
            <v>45320598</v>
          </cell>
          <cell r="H465">
            <v>13750000</v>
          </cell>
        </row>
        <row r="466">
          <cell r="D466">
            <v>260000000</v>
          </cell>
          <cell r="H466">
            <v>27513331</v>
          </cell>
        </row>
        <row r="467">
          <cell r="D467">
            <v>10000000</v>
          </cell>
          <cell r="H467">
            <v>0</v>
          </cell>
        </row>
        <row r="468">
          <cell r="D468">
            <v>10000000</v>
          </cell>
          <cell r="H468">
            <v>0</v>
          </cell>
        </row>
        <row r="469">
          <cell r="D469">
            <v>10000000</v>
          </cell>
          <cell r="H469">
            <v>0</v>
          </cell>
        </row>
        <row r="470">
          <cell r="D470">
            <v>265945128</v>
          </cell>
          <cell r="H470">
            <v>94341792</v>
          </cell>
        </row>
        <row r="471">
          <cell r="D471">
            <v>165760000</v>
          </cell>
          <cell r="H471">
            <v>2289170</v>
          </cell>
        </row>
        <row r="472">
          <cell r="D472">
            <v>246750000</v>
          </cell>
          <cell r="H472">
            <v>0</v>
          </cell>
        </row>
        <row r="473">
          <cell r="D473">
            <v>86750000</v>
          </cell>
          <cell r="H473">
            <v>0</v>
          </cell>
        </row>
        <row r="474">
          <cell r="D474">
            <v>24370320</v>
          </cell>
          <cell r="H474">
            <v>0</v>
          </cell>
        </row>
        <row r="475">
          <cell r="D475">
            <v>0</v>
          </cell>
          <cell r="H475">
            <v>0</v>
          </cell>
        </row>
        <row r="476">
          <cell r="D476">
            <v>0</v>
          </cell>
          <cell r="H476">
            <v>0</v>
          </cell>
        </row>
        <row r="477">
          <cell r="D477">
            <v>0</v>
          </cell>
          <cell r="H477">
            <v>0</v>
          </cell>
        </row>
        <row r="478">
          <cell r="D478">
            <v>13403676</v>
          </cell>
          <cell r="H478">
            <v>12320000</v>
          </cell>
        </row>
        <row r="479">
          <cell r="D479">
            <v>0</v>
          </cell>
          <cell r="H479">
            <v>0</v>
          </cell>
        </row>
        <row r="480">
          <cell r="D480">
            <v>0</v>
          </cell>
          <cell r="H480">
            <v>0</v>
          </cell>
        </row>
        <row r="481">
          <cell r="D481">
            <v>0</v>
          </cell>
          <cell r="H481">
            <v>0</v>
          </cell>
        </row>
        <row r="482">
          <cell r="D482">
            <v>106881109</v>
          </cell>
          <cell r="H482">
            <v>84680000</v>
          </cell>
        </row>
        <row r="483">
          <cell r="D483">
            <v>30022000</v>
          </cell>
          <cell r="H483">
            <v>12500000</v>
          </cell>
        </row>
        <row r="484">
          <cell r="D484">
            <v>30022000</v>
          </cell>
          <cell r="H484">
            <v>12500000</v>
          </cell>
        </row>
        <row r="485">
          <cell r="D485">
            <v>30022000</v>
          </cell>
          <cell r="H485">
            <v>12500000</v>
          </cell>
        </row>
        <row r="486">
          <cell r="D486">
            <v>66764444</v>
          </cell>
          <cell r="H486">
            <v>66000000</v>
          </cell>
        </row>
        <row r="487">
          <cell r="D487">
            <v>0</v>
          </cell>
          <cell r="H487">
            <v>0</v>
          </cell>
        </row>
        <row r="488">
          <cell r="D488">
            <v>0</v>
          </cell>
          <cell r="H488">
            <v>0</v>
          </cell>
        </row>
        <row r="489">
          <cell r="D489">
            <v>0</v>
          </cell>
          <cell r="H489">
            <v>0</v>
          </cell>
        </row>
        <row r="490">
          <cell r="D490">
            <v>90261746</v>
          </cell>
          <cell r="H490">
            <v>48999999</v>
          </cell>
        </row>
        <row r="491">
          <cell r="D491">
            <v>8290000</v>
          </cell>
          <cell r="H491">
            <v>0</v>
          </cell>
        </row>
        <row r="492">
          <cell r="D492">
            <v>9100000</v>
          </cell>
          <cell r="H492">
            <v>0</v>
          </cell>
        </row>
        <row r="493">
          <cell r="D493">
            <v>9100000</v>
          </cell>
          <cell r="H493">
            <v>0</v>
          </cell>
        </row>
        <row r="494">
          <cell r="D494">
            <v>52648060</v>
          </cell>
          <cell r="H494">
            <v>26066982</v>
          </cell>
        </row>
        <row r="495">
          <cell r="D495">
            <v>9138872</v>
          </cell>
          <cell r="H495">
            <v>6138872</v>
          </cell>
        </row>
        <row r="496">
          <cell r="D496">
            <v>9138872</v>
          </cell>
          <cell r="H496">
            <v>6138872</v>
          </cell>
        </row>
        <row r="497">
          <cell r="D497">
            <v>9138872</v>
          </cell>
          <cell r="H497">
            <v>6138872</v>
          </cell>
        </row>
        <row r="498">
          <cell r="D498">
            <v>2405706151</v>
          </cell>
          <cell r="H498">
            <v>1766900690</v>
          </cell>
        </row>
        <row r="499">
          <cell r="D499">
            <v>508085935</v>
          </cell>
          <cell r="H499">
            <v>175400511</v>
          </cell>
        </row>
        <row r="500">
          <cell r="D500">
            <v>576391710</v>
          </cell>
          <cell r="H500">
            <v>173269611</v>
          </cell>
        </row>
        <row r="501">
          <cell r="D501">
            <v>459688484</v>
          </cell>
          <cell r="H501">
            <v>168517251</v>
          </cell>
        </row>
        <row r="502">
          <cell r="D502">
            <v>0</v>
          </cell>
          <cell r="H502">
            <v>0</v>
          </cell>
        </row>
        <row r="503">
          <cell r="D503">
            <v>0</v>
          </cell>
          <cell r="H503">
            <v>0</v>
          </cell>
        </row>
        <row r="504">
          <cell r="D504">
            <v>0</v>
          </cell>
          <cell r="H504">
            <v>0</v>
          </cell>
        </row>
        <row r="505">
          <cell r="D505">
            <v>0</v>
          </cell>
          <cell r="H505">
            <v>0</v>
          </cell>
        </row>
        <row r="506">
          <cell r="D506">
            <v>24350835</v>
          </cell>
          <cell r="H506">
            <v>11100000</v>
          </cell>
        </row>
        <row r="507">
          <cell r="D507">
            <v>0</v>
          </cell>
          <cell r="H507">
            <v>0</v>
          </cell>
        </row>
        <row r="508">
          <cell r="D508">
            <v>0</v>
          </cell>
          <cell r="H508">
            <v>0</v>
          </cell>
        </row>
        <row r="509">
          <cell r="D509">
            <v>0</v>
          </cell>
          <cell r="H509">
            <v>0</v>
          </cell>
        </row>
        <row r="510">
          <cell r="D510">
            <v>265214260</v>
          </cell>
          <cell r="H510">
            <v>84756400</v>
          </cell>
        </row>
        <row r="511">
          <cell r="D511">
            <v>148605370</v>
          </cell>
          <cell r="H511">
            <v>0</v>
          </cell>
        </row>
        <row r="512">
          <cell r="D512">
            <v>213851360</v>
          </cell>
          <cell r="H512">
            <v>0</v>
          </cell>
        </row>
        <row r="513">
          <cell r="D513">
            <v>78995660</v>
          </cell>
          <cell r="H513">
            <v>0</v>
          </cell>
        </row>
        <row r="514">
          <cell r="D514">
            <v>54236283</v>
          </cell>
          <cell r="H514">
            <v>38561855</v>
          </cell>
        </row>
        <row r="515">
          <cell r="D515">
            <v>3729600</v>
          </cell>
          <cell r="H515">
            <v>0</v>
          </cell>
        </row>
        <row r="516">
          <cell r="D516">
            <v>3729600</v>
          </cell>
          <cell r="H516">
            <v>0</v>
          </cell>
        </row>
        <row r="517">
          <cell r="D517">
            <v>3729600</v>
          </cell>
          <cell r="H517">
            <v>0</v>
          </cell>
        </row>
        <row r="518">
          <cell r="D518">
            <v>38369379</v>
          </cell>
          <cell r="H518">
            <v>27043388</v>
          </cell>
        </row>
        <row r="519">
          <cell r="D519">
            <v>3729600</v>
          </cell>
          <cell r="H519">
            <v>0</v>
          </cell>
        </row>
        <row r="520">
          <cell r="D520">
            <v>3729600</v>
          </cell>
          <cell r="H520">
            <v>0</v>
          </cell>
        </row>
        <row r="521">
          <cell r="D521">
            <v>3729600</v>
          </cell>
          <cell r="H521">
            <v>0</v>
          </cell>
        </row>
        <row r="522">
          <cell r="D522">
            <v>20000000</v>
          </cell>
          <cell r="H522">
            <v>12999000</v>
          </cell>
        </row>
        <row r="523">
          <cell r="D523">
            <v>5000000</v>
          </cell>
          <cell r="H523">
            <v>1097263</v>
          </cell>
        </row>
        <row r="524">
          <cell r="D524">
            <v>5000000</v>
          </cell>
          <cell r="H524">
            <v>953752</v>
          </cell>
        </row>
        <row r="525">
          <cell r="D525">
            <v>5000000</v>
          </cell>
          <cell r="H525">
            <v>1250207</v>
          </cell>
        </row>
        <row r="526">
          <cell r="D526">
            <v>0</v>
          </cell>
          <cell r="H526">
            <v>0</v>
          </cell>
        </row>
        <row r="527">
          <cell r="D527">
            <v>0</v>
          </cell>
          <cell r="H527">
            <v>0</v>
          </cell>
        </row>
        <row r="528">
          <cell r="D528">
            <v>0</v>
          </cell>
          <cell r="H528">
            <v>0</v>
          </cell>
        </row>
        <row r="529">
          <cell r="D529">
            <v>0</v>
          </cell>
          <cell r="H529">
            <v>0</v>
          </cell>
        </row>
        <row r="530">
          <cell r="D530">
            <v>0</v>
          </cell>
          <cell r="H530">
            <v>0</v>
          </cell>
        </row>
        <row r="531">
          <cell r="D531">
            <v>0</v>
          </cell>
          <cell r="H531">
            <v>0</v>
          </cell>
        </row>
        <row r="532">
          <cell r="D532">
            <v>0</v>
          </cell>
          <cell r="H532">
            <v>0</v>
          </cell>
        </row>
        <row r="533">
          <cell r="D533">
            <v>0</v>
          </cell>
          <cell r="H533">
            <v>0</v>
          </cell>
        </row>
        <row r="534">
          <cell r="D534">
            <v>91796082</v>
          </cell>
          <cell r="H534">
            <v>44093333</v>
          </cell>
        </row>
        <row r="535">
          <cell r="D535">
            <v>0</v>
          </cell>
          <cell r="H535">
            <v>0</v>
          </cell>
        </row>
        <row r="536">
          <cell r="D536">
            <v>0</v>
          </cell>
          <cell r="H536">
            <v>0</v>
          </cell>
        </row>
        <row r="537">
          <cell r="D537">
            <v>0</v>
          </cell>
          <cell r="H537">
            <v>0</v>
          </cell>
        </row>
        <row r="538">
          <cell r="D538">
            <v>249719234</v>
          </cell>
          <cell r="H538">
            <v>135586666</v>
          </cell>
        </row>
        <row r="539">
          <cell r="D539">
            <v>15185160</v>
          </cell>
          <cell r="H539">
            <v>5930000</v>
          </cell>
        </row>
        <row r="540">
          <cell r="D540">
            <v>15185160</v>
          </cell>
          <cell r="H540">
            <v>5940000</v>
          </cell>
        </row>
        <row r="541">
          <cell r="D541">
            <v>15185160</v>
          </cell>
          <cell r="H541">
            <v>5930000</v>
          </cell>
        </row>
        <row r="542">
          <cell r="D542">
            <v>200000000</v>
          </cell>
          <cell r="H542">
            <v>12827737</v>
          </cell>
        </row>
        <row r="543">
          <cell r="D543">
            <v>16720000</v>
          </cell>
          <cell r="H543">
            <v>0</v>
          </cell>
        </row>
        <row r="545">
          <cell r="D545">
            <v>20000000</v>
          </cell>
          <cell r="H545">
            <v>0</v>
          </cell>
        </row>
        <row r="546">
          <cell r="D546">
            <v>0</v>
          </cell>
          <cell r="H546">
            <v>0</v>
          </cell>
        </row>
        <row r="547">
          <cell r="D547">
            <v>0</v>
          </cell>
          <cell r="H547">
            <v>0</v>
          </cell>
        </row>
        <row r="548">
          <cell r="D548">
            <v>0</v>
          </cell>
          <cell r="H548">
            <v>0</v>
          </cell>
        </row>
        <row r="549">
          <cell r="D549">
            <v>0</v>
          </cell>
          <cell r="H549">
            <v>0</v>
          </cell>
        </row>
        <row r="550">
          <cell r="D550">
            <v>0</v>
          </cell>
          <cell r="H550">
            <v>0</v>
          </cell>
        </row>
        <row r="551">
          <cell r="D551">
            <v>0</v>
          </cell>
          <cell r="H551">
            <v>0</v>
          </cell>
        </row>
        <row r="552">
          <cell r="D552">
            <v>45000000</v>
          </cell>
          <cell r="H552">
            <v>39978288</v>
          </cell>
        </row>
      </sheetData>
      <sheetData sheetId="5" refreshError="1"/>
      <sheetData sheetId="6"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T1"/>
      <sheetName val="PROYECTOS"/>
      <sheetName val="Hoja1"/>
    </sheetNames>
    <sheetDataSet>
      <sheetData sheetId="0">
        <row r="335">
          <cell r="A335" t="str">
            <v xml:space="preserve">M6.PY.5.1: Fortalecer el sistema de Proyección Social </v>
          </cell>
          <cell r="E335" t="str">
            <v>Macroproyectos ejecutados</v>
          </cell>
          <cell r="G335" t="str">
            <v>NEIVA</v>
          </cell>
        </row>
        <row r="336">
          <cell r="E336" t="str">
            <v>Proyectos RSU ejecutados</v>
          </cell>
          <cell r="G336" t="str">
            <v>NEIVA</v>
          </cell>
        </row>
        <row r="337">
          <cell r="E337" t="str">
            <v>Proyectos RSU ejecutados</v>
          </cell>
          <cell r="G337" t="str">
            <v>GARZÓN</v>
          </cell>
        </row>
        <row r="338">
          <cell r="E338" t="str">
            <v>Proyectos RSU ejecutados</v>
          </cell>
          <cell r="G338" t="str">
            <v>LA PLATA</v>
          </cell>
        </row>
        <row r="339">
          <cell r="E339" t="str">
            <v>Proyectos RSU ejecutados</v>
          </cell>
          <cell r="G339" t="str">
            <v>PITALITO</v>
          </cell>
        </row>
      </sheetData>
      <sheetData sheetId="1"/>
      <sheetData sheetId="2"/>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006B0E-58DA-47A3-AB8C-40C0299FD32F}">
  <sheetPr>
    <pageSetUpPr fitToPage="1"/>
  </sheetPr>
  <dimension ref="A1:T554"/>
  <sheetViews>
    <sheetView showGridLines="0" tabSelected="1" zoomScale="80" zoomScaleNormal="80" workbookViewId="0">
      <pane ySplit="3" topLeftCell="A4" activePane="bottomLeft" state="frozen"/>
      <selection pane="bottomLeft" activeCell="R3" sqref="R1:R1048576"/>
    </sheetView>
  </sheetViews>
  <sheetFormatPr baseColWidth="10" defaultRowHeight="15" x14ac:dyDescent="0.25"/>
  <cols>
    <col min="1" max="1" width="8.28515625" customWidth="1"/>
    <col min="2" max="2" width="36.5703125" customWidth="1"/>
    <col min="3" max="3" width="11.42578125" customWidth="1"/>
    <col min="4" max="4" width="18.7109375" customWidth="1"/>
    <col min="5" max="5" width="13.28515625" customWidth="1"/>
    <col min="6" max="6" width="13.140625" customWidth="1"/>
    <col min="7" max="7" width="11.42578125" customWidth="1"/>
    <col min="8" max="8" width="12.85546875" customWidth="1"/>
    <col min="9" max="9" width="10.28515625" customWidth="1"/>
    <col min="10" max="10" width="13.7109375" customWidth="1"/>
    <col min="11" max="11" width="19.85546875" customWidth="1"/>
    <col min="12" max="12" width="21.140625" customWidth="1"/>
    <col min="13" max="13" width="16.28515625" style="5" customWidth="1"/>
    <col min="14" max="14" width="19.7109375" customWidth="1"/>
    <col min="15" max="15" width="19" customWidth="1"/>
    <col min="16" max="16" width="14.7109375" bestFit="1" customWidth="1"/>
    <col min="17" max="17" width="13.28515625" customWidth="1"/>
    <col min="18" max="18" width="1" customWidth="1"/>
    <col min="19" max="19" width="10.28515625" customWidth="1"/>
    <col min="20" max="20" width="13" customWidth="1"/>
  </cols>
  <sheetData>
    <row r="1" spans="1:20" s="46" customFormat="1" ht="90" customHeight="1" x14ac:dyDescent="0.5">
      <c r="A1" s="165" t="s">
        <v>344</v>
      </c>
      <c r="B1" s="166"/>
      <c r="C1" s="166"/>
      <c r="D1" s="166"/>
      <c r="E1" s="166"/>
      <c r="F1" s="166"/>
      <c r="G1" s="166"/>
      <c r="H1" s="166"/>
      <c r="I1" s="166"/>
      <c r="J1" s="166"/>
      <c r="K1" s="166"/>
      <c r="L1" s="166"/>
      <c r="M1" s="166"/>
      <c r="N1" s="166"/>
      <c r="O1" s="166"/>
      <c r="P1" s="166"/>
      <c r="Q1" s="166"/>
      <c r="R1" s="166"/>
      <c r="S1" s="166"/>
      <c r="T1" s="166"/>
    </row>
    <row r="2" spans="1:20" ht="56.25" customHeight="1" x14ac:dyDescent="0.25">
      <c r="A2" s="167" t="s">
        <v>331</v>
      </c>
      <c r="B2" s="156" t="s">
        <v>335</v>
      </c>
      <c r="C2" s="159" t="s">
        <v>288</v>
      </c>
      <c r="D2" s="159" t="s">
        <v>332</v>
      </c>
      <c r="E2" s="159" t="s">
        <v>347</v>
      </c>
      <c r="F2" s="159" t="s">
        <v>346</v>
      </c>
      <c r="G2" s="156" t="s">
        <v>336</v>
      </c>
      <c r="H2" s="168" t="s">
        <v>348</v>
      </c>
      <c r="I2" s="162" t="s">
        <v>286</v>
      </c>
      <c r="J2" s="163"/>
      <c r="K2" s="170" t="s">
        <v>345</v>
      </c>
      <c r="L2" s="171"/>
      <c r="M2" s="171"/>
      <c r="N2" s="171"/>
      <c r="O2" s="172"/>
      <c r="P2" s="173" t="s">
        <v>340</v>
      </c>
      <c r="Q2" s="174"/>
      <c r="R2" s="99"/>
      <c r="S2" s="162" t="s">
        <v>287</v>
      </c>
      <c r="T2" s="164"/>
    </row>
    <row r="3" spans="1:20" ht="45" x14ac:dyDescent="0.25">
      <c r="A3" s="167"/>
      <c r="B3" s="161"/>
      <c r="C3" s="160"/>
      <c r="D3" s="160"/>
      <c r="E3" s="160"/>
      <c r="F3" s="160"/>
      <c r="G3" s="157"/>
      <c r="H3" s="169"/>
      <c r="I3" s="45" t="s">
        <v>333</v>
      </c>
      <c r="J3" s="101" t="s">
        <v>334</v>
      </c>
      <c r="K3" s="30" t="s">
        <v>338</v>
      </c>
      <c r="L3" s="30" t="s">
        <v>341</v>
      </c>
      <c r="M3" s="30" t="s">
        <v>339</v>
      </c>
      <c r="N3" s="30" t="s">
        <v>342</v>
      </c>
      <c r="O3" s="30" t="s">
        <v>343</v>
      </c>
      <c r="P3" s="45" t="s">
        <v>333</v>
      </c>
      <c r="Q3" s="101" t="s">
        <v>334</v>
      </c>
      <c r="R3" s="100"/>
      <c r="S3" s="45" t="s">
        <v>333</v>
      </c>
      <c r="T3" s="101" t="s">
        <v>334</v>
      </c>
    </row>
    <row r="4" spans="1:20" ht="38.25" x14ac:dyDescent="0.25">
      <c r="A4" s="158" t="s">
        <v>296</v>
      </c>
      <c r="B4" s="10" t="s">
        <v>0</v>
      </c>
      <c r="C4" s="1" t="s">
        <v>1</v>
      </c>
      <c r="D4" s="1" t="s">
        <v>2</v>
      </c>
      <c r="E4" s="48">
        <v>0</v>
      </c>
      <c r="F4" s="48">
        <f>+'[1]PIND 2026'!I3</f>
        <v>0.25</v>
      </c>
      <c r="G4" s="49" t="s">
        <v>289</v>
      </c>
      <c r="H4" s="50">
        <f>+'[2]reporte T1'!K4</f>
        <v>0.1</v>
      </c>
      <c r="I4" s="50">
        <f>+H4/F4</f>
        <v>0.4</v>
      </c>
      <c r="J4" s="31" t="str">
        <f>IF(I4&lt;=20%,"MUY BAJO",IF(AND(I4&gt;20%,I4&lt;=40%),"BAJO",IF(AND(I4&gt;40%,I4&lt;=60%),"MEDIO",IF(AND(I4&gt;60%,I4&lt;=80%),"ALTO","MUY ALTO"))))</f>
        <v>BAJO</v>
      </c>
      <c r="K4" s="33">
        <f>+[1]PINDTOTAL!L3</f>
        <v>0</v>
      </c>
      <c r="L4" s="33">
        <f>+'[3]2. DETALLADO MARZO 2026'!D9</f>
        <v>0</v>
      </c>
      <c r="M4" s="132"/>
      <c r="N4" s="33">
        <f>+'[3]2. DETALLADO MARZO 2026'!H9</f>
        <v>0</v>
      </c>
      <c r="O4" s="33">
        <f>+N4</f>
        <v>0</v>
      </c>
      <c r="P4" s="122" t="e">
        <f>+O4/L4</f>
        <v>#DIV/0!</v>
      </c>
      <c r="Q4" s="31" t="s">
        <v>293</v>
      </c>
      <c r="R4" s="98"/>
      <c r="S4" s="32"/>
      <c r="T4" s="31" t="s">
        <v>293</v>
      </c>
    </row>
    <row r="5" spans="1:20" ht="38.25" x14ac:dyDescent="0.25">
      <c r="A5" s="158"/>
      <c r="B5" s="10" t="s">
        <v>0</v>
      </c>
      <c r="C5" s="1" t="s">
        <v>1</v>
      </c>
      <c r="D5" s="1" t="s">
        <v>3</v>
      </c>
      <c r="E5" s="48">
        <v>0</v>
      </c>
      <c r="F5" s="48">
        <f>+'[1]PIND 2026'!I4</f>
        <v>0.5</v>
      </c>
      <c r="G5" s="49" t="s">
        <v>289</v>
      </c>
      <c r="H5" s="50">
        <f>+'[2]reporte T1'!K5</f>
        <v>0</v>
      </c>
      <c r="I5" s="50">
        <f>+H5/F5</f>
        <v>0</v>
      </c>
      <c r="J5" s="31" t="str">
        <f t="shared" ref="J5:J42" si="0">IF(I5&lt;=20%,"MUY BAJO",IF(AND(I5&gt;20%,I5&lt;=40%),"BAJO",IF(AND(I5&gt;40%,I5&lt;=60%),"MEDIO",IF(AND(I5&gt;60%,I5&lt;=80%),"ALTO","MUY ALTO"))))</f>
        <v>MUY BAJO</v>
      </c>
      <c r="K5" s="33">
        <f>+[1]PINDTOTAL!L4</f>
        <v>0</v>
      </c>
      <c r="L5" s="33">
        <f>+'[3]2. DETALLADO MARZO 2026'!D10</f>
        <v>0</v>
      </c>
      <c r="M5" s="132"/>
      <c r="N5" s="33">
        <f>+'[3]2. DETALLADO MARZO 2026'!H10</f>
        <v>0</v>
      </c>
      <c r="O5" s="33">
        <f>+N5</f>
        <v>0</v>
      </c>
      <c r="P5" s="122" t="e">
        <f>+O5/L5</f>
        <v>#DIV/0!</v>
      </c>
      <c r="Q5" s="31" t="s">
        <v>293</v>
      </c>
      <c r="R5" s="98"/>
      <c r="S5" s="32"/>
      <c r="T5" s="31" t="s">
        <v>293</v>
      </c>
    </row>
    <row r="6" spans="1:20" ht="25.5" x14ac:dyDescent="0.25">
      <c r="A6" s="158"/>
      <c r="B6" s="11" t="s">
        <v>294</v>
      </c>
      <c r="C6" s="7"/>
      <c r="D6" s="7"/>
      <c r="E6" s="51"/>
      <c r="F6" s="51"/>
      <c r="G6" s="52"/>
      <c r="H6" s="52"/>
      <c r="I6" s="53">
        <f>AVERAGE(I4:I5)</f>
        <v>0.2</v>
      </c>
      <c r="J6" s="31" t="str">
        <f t="shared" si="0"/>
        <v>MUY BAJO</v>
      </c>
      <c r="K6" s="36"/>
      <c r="L6" s="36"/>
      <c r="M6" s="133"/>
      <c r="N6" s="36"/>
      <c r="O6" s="36"/>
      <c r="P6" s="104"/>
      <c r="Q6" s="35"/>
      <c r="R6" s="95"/>
      <c r="S6" s="34"/>
      <c r="T6" s="35"/>
    </row>
    <row r="7" spans="1:20" ht="51" x14ac:dyDescent="0.25">
      <c r="A7" s="158"/>
      <c r="B7" s="10" t="s">
        <v>4</v>
      </c>
      <c r="C7" s="1" t="s">
        <v>1</v>
      </c>
      <c r="D7" s="2" t="s">
        <v>5</v>
      </c>
      <c r="E7" s="54">
        <v>920</v>
      </c>
      <c r="F7" s="49">
        <f>+'[1]PIND 2026'!I5</f>
        <v>360</v>
      </c>
      <c r="G7" s="54" t="s">
        <v>289</v>
      </c>
      <c r="H7" s="127">
        <f>+'[2]reporte T1'!K6</f>
        <v>103</v>
      </c>
      <c r="I7" s="55">
        <f t="shared" ref="I7:I13" si="1">+H7/F7</f>
        <v>0.28611111111111109</v>
      </c>
      <c r="J7" s="31" t="str">
        <f t="shared" si="0"/>
        <v>BAJO</v>
      </c>
      <c r="K7" s="33">
        <f>+[1]PINDTOTAL!L5</f>
        <v>220000000</v>
      </c>
      <c r="L7" s="33">
        <f>+'[3]2. DETALLADO MARZO 2026'!D12</f>
        <v>122413828</v>
      </c>
      <c r="M7" s="123">
        <f>+L7/K7</f>
        <v>0.55642649090909091</v>
      </c>
      <c r="N7" s="33">
        <f>+'[3]2. DETALLADO MARZO 2026'!H12</f>
        <v>101151826</v>
      </c>
      <c r="O7" s="33">
        <f>+N7</f>
        <v>101151826</v>
      </c>
      <c r="P7" s="122">
        <f>+O7/L7</f>
        <v>0.82631045571093487</v>
      </c>
      <c r="Q7" s="31" t="str">
        <f>IF(P7&lt;=20%,"MUY BAJO",IF(AND(P7&gt;20%,P7&lt;=40%),"BAJO",IF(AND(P7&gt;40%,P7&lt;=60%),"MEDIO",IF(AND(P7&gt;60%,P7&lt;=80%),"ALTO","MUY ALTO"))))</f>
        <v>MUY ALTO</v>
      </c>
      <c r="R7" s="98"/>
      <c r="S7" s="32">
        <f>+I7*P7</f>
        <v>0.23641660260618413</v>
      </c>
      <c r="T7" s="31" t="str">
        <f>IF(S7&lt;=20%,"MUY BAJO",IF(AND(S7&gt;20%,S7&lt;=40%),"BAJO",IF(AND(S7&gt;40%,S7&lt;=60%),"MEDIO",IF(AND(S7&gt;60%,S7&lt;=80%),"ALTO","MUY ALTO"))))</f>
        <v>BAJO</v>
      </c>
    </row>
    <row r="8" spans="1:20" ht="38.25" x14ac:dyDescent="0.25">
      <c r="A8" s="158"/>
      <c r="B8" s="10" t="s">
        <v>4</v>
      </c>
      <c r="C8" s="1" t="s">
        <v>1</v>
      </c>
      <c r="D8" s="2" t="s">
        <v>6</v>
      </c>
      <c r="E8" s="54">
        <v>4560</v>
      </c>
      <c r="F8" s="49">
        <f>+'[1]PIND 2026'!I6</f>
        <v>1560</v>
      </c>
      <c r="G8" s="54" t="s">
        <v>289</v>
      </c>
      <c r="H8" s="127">
        <f>+'[2]reporte T1'!K7</f>
        <v>419</v>
      </c>
      <c r="I8" s="55">
        <f t="shared" si="1"/>
        <v>0.26858974358974358</v>
      </c>
      <c r="J8" s="31" t="str">
        <f t="shared" si="0"/>
        <v>BAJO</v>
      </c>
      <c r="K8" s="33">
        <f>+[1]PINDTOTAL!L6</f>
        <v>169000000</v>
      </c>
      <c r="L8" s="33">
        <f>+'[3]2. DETALLADO MARZO 2026'!D13</f>
        <v>133915612</v>
      </c>
      <c r="M8" s="123">
        <f>+L8/K8</f>
        <v>0.79240007100591714</v>
      </c>
      <c r="N8" s="33">
        <f>+'[3]2. DETALLADO MARZO 2026'!H13</f>
        <v>91236000</v>
      </c>
      <c r="O8" s="33">
        <f t="shared" ref="O8:O13" si="2">+N8</f>
        <v>91236000</v>
      </c>
      <c r="P8" s="122">
        <f t="shared" ref="P8:P13" si="3">+O8/L8</f>
        <v>0.68129472462105467</v>
      </c>
      <c r="Q8" s="31" t="str">
        <f>IF(P8&lt;=20%,"MUY BAJO",IF(AND(P8&gt;20%,P8&lt;=40%),"BAJO",IF(AND(P8&gt;40%,P8&lt;=60%),"MEDIO",IF(AND(P8&gt;60%,P8&lt;=80%),"ALTO","MUY ALTO"))))</f>
        <v>ALTO</v>
      </c>
      <c r="R8" s="98"/>
      <c r="S8" s="32">
        <f>+I8*P8</f>
        <v>0.18298877539501404</v>
      </c>
      <c r="T8" s="31" t="str">
        <f t="shared" ref="T8:T71" si="4">IF(S8&lt;=20%,"MUY BAJO",IF(AND(S8&gt;20%,S8&lt;=40%),"BAJO",IF(AND(S8&gt;40%,S8&lt;=60%),"MEDIO",IF(AND(S8&gt;60%,S8&lt;=80%),"ALTO","MUY ALTO"))))</f>
        <v>MUY BAJO</v>
      </c>
    </row>
    <row r="9" spans="1:20" ht="38.25" x14ac:dyDescent="0.25">
      <c r="A9" s="158"/>
      <c r="B9" s="10" t="s">
        <v>4</v>
      </c>
      <c r="C9" s="1" t="s">
        <v>1</v>
      </c>
      <c r="D9" s="2" t="s">
        <v>7</v>
      </c>
      <c r="E9" s="54">
        <v>400</v>
      </c>
      <c r="F9" s="49">
        <f>+'[1]PIND 2026'!I7</f>
        <v>144</v>
      </c>
      <c r="G9" s="54" t="s">
        <v>289</v>
      </c>
      <c r="H9" s="127">
        <f>+'[2]reporte T1'!K8</f>
        <v>35</v>
      </c>
      <c r="I9" s="55">
        <f t="shared" si="1"/>
        <v>0.24305555555555555</v>
      </c>
      <c r="J9" s="31" t="str">
        <f t="shared" si="0"/>
        <v>BAJO</v>
      </c>
      <c r="K9" s="33">
        <f>+[1]PINDTOTAL!L7</f>
        <v>80000000</v>
      </c>
      <c r="L9" s="33">
        <f>+'[3]2. DETALLADO MARZO 2026'!D14</f>
        <v>34448882</v>
      </c>
      <c r="M9" s="123">
        <f>+L9/K9</f>
        <v>0.43061102499999998</v>
      </c>
      <c r="N9" s="33">
        <f>+'[3]2. DETALLADO MARZO 2026'!H14</f>
        <v>34429506</v>
      </c>
      <c r="O9" s="33">
        <f t="shared" si="2"/>
        <v>34429506</v>
      </c>
      <c r="P9" s="122">
        <f t="shared" si="3"/>
        <v>0.9994375434302919</v>
      </c>
      <c r="Q9" s="31" t="str">
        <f>IF(P9&lt;=20%,"MUY BAJO",IF(AND(P9&gt;20%,P9&lt;=40%),"BAJO",IF(AND(P9&gt;40%,P9&lt;=60%),"MEDIO",IF(AND(P9&gt;60%,P9&lt;=80%),"ALTO","MUY ALTO"))))</f>
        <v>MUY ALTO</v>
      </c>
      <c r="R9" s="98"/>
      <c r="S9" s="32">
        <f>+I9*P9</f>
        <v>0.24291884736152927</v>
      </c>
      <c r="T9" s="31" t="str">
        <f t="shared" si="4"/>
        <v>BAJO</v>
      </c>
    </row>
    <row r="10" spans="1:20" ht="38.25" x14ac:dyDescent="0.25">
      <c r="A10" s="158"/>
      <c r="B10" s="10" t="s">
        <v>4</v>
      </c>
      <c r="C10" s="1" t="s">
        <v>1</v>
      </c>
      <c r="D10" s="2" t="s">
        <v>8</v>
      </c>
      <c r="E10" s="56">
        <v>624</v>
      </c>
      <c r="F10" s="49">
        <f>+'[1]PIND 2026'!I8</f>
        <v>324</v>
      </c>
      <c r="G10" s="56" t="s">
        <v>289</v>
      </c>
      <c r="H10" s="127">
        <f>+'[2]reporte T1'!K9</f>
        <v>62</v>
      </c>
      <c r="I10" s="55">
        <f t="shared" si="1"/>
        <v>0.19135802469135801</v>
      </c>
      <c r="J10" s="31" t="str">
        <f t="shared" si="0"/>
        <v>MUY BAJO</v>
      </c>
      <c r="K10" s="33">
        <f>+[1]PINDTOTAL!L8</f>
        <v>200000000</v>
      </c>
      <c r="L10" s="33">
        <f>+'[3]2. DETALLADO MARZO 2026'!D15</f>
        <v>48350981</v>
      </c>
      <c r="M10" s="123">
        <f>+L10/K10</f>
        <v>0.24175490499999999</v>
      </c>
      <c r="N10" s="33">
        <f>+'[3]2. DETALLADO MARZO 2026'!H15</f>
        <v>17080000</v>
      </c>
      <c r="O10" s="33">
        <f t="shared" si="2"/>
        <v>17080000</v>
      </c>
      <c r="P10" s="122">
        <f t="shared" si="3"/>
        <v>0.35325033012256774</v>
      </c>
      <c r="Q10" s="31" t="str">
        <f>IF(P10&lt;=20%,"MUY BAJO",IF(AND(P10&gt;20%,P10&lt;=40%),"BAJO",IF(AND(P10&gt;40%,P10&lt;=60%),"MEDIO",IF(AND(P10&gt;60%,P10&lt;=80%),"ALTO","MUY ALTO"))))</f>
        <v>BAJO</v>
      </c>
      <c r="R10" s="98"/>
      <c r="S10" s="32">
        <f>+I10*P10</f>
        <v>6.7597285393824688E-2</v>
      </c>
      <c r="T10" s="31" t="str">
        <f t="shared" si="4"/>
        <v>MUY BAJO</v>
      </c>
    </row>
    <row r="11" spans="1:20" ht="38.25" x14ac:dyDescent="0.25">
      <c r="A11" s="158"/>
      <c r="B11" s="10" t="s">
        <v>4</v>
      </c>
      <c r="C11" s="1" t="s">
        <v>1</v>
      </c>
      <c r="D11" s="2" t="s">
        <v>9</v>
      </c>
      <c r="E11" s="54">
        <v>81</v>
      </c>
      <c r="F11" s="49">
        <f>+'[1]PIND 2026'!I9</f>
        <v>37</v>
      </c>
      <c r="G11" s="54" t="s">
        <v>289</v>
      </c>
      <c r="H11" s="127">
        <f>+'[2]reporte T1'!K10</f>
        <v>6</v>
      </c>
      <c r="I11" s="55">
        <f t="shared" si="1"/>
        <v>0.16216216216216217</v>
      </c>
      <c r="J11" s="31" t="str">
        <f t="shared" si="0"/>
        <v>MUY BAJO</v>
      </c>
      <c r="K11" s="33">
        <f>+[1]PINDTOTAL!L9</f>
        <v>31000000</v>
      </c>
      <c r="L11" s="33">
        <f>+'[3]2. DETALLADO MARZO 2026'!D16</f>
        <v>0</v>
      </c>
      <c r="M11" s="123">
        <f>+L11/K11</f>
        <v>0</v>
      </c>
      <c r="N11" s="33">
        <f>+'[3]2. DETALLADO MARZO 2026'!H16</f>
        <v>0</v>
      </c>
      <c r="O11" s="33">
        <f t="shared" si="2"/>
        <v>0</v>
      </c>
      <c r="P11" s="122" t="e">
        <f t="shared" si="3"/>
        <v>#DIV/0!</v>
      </c>
      <c r="Q11" s="31" t="e">
        <f>IF(P11&lt;=20%,"MUY BAJO",IF(AND(P11&gt;20%,P11&lt;=40%),"BAJO",IF(AND(P11&gt;40%,P11&lt;=60%),"MEDIO",IF(AND(P11&gt;60%,P11&lt;=80%),"ALTO","MUY ALTO"))))</f>
        <v>#DIV/0!</v>
      </c>
      <c r="R11" s="98"/>
      <c r="S11" s="32" t="e">
        <f>+I11*P11</f>
        <v>#DIV/0!</v>
      </c>
      <c r="T11" s="31" t="e">
        <f t="shared" si="4"/>
        <v>#DIV/0!</v>
      </c>
    </row>
    <row r="12" spans="1:20" ht="38.25" x14ac:dyDescent="0.25">
      <c r="A12" s="158"/>
      <c r="B12" s="10" t="s">
        <v>10</v>
      </c>
      <c r="C12" s="1" t="s">
        <v>1</v>
      </c>
      <c r="D12" s="2" t="s">
        <v>11</v>
      </c>
      <c r="E12" s="54">
        <v>240</v>
      </c>
      <c r="F12" s="49">
        <f>+'[1]PIND 2026'!I10</f>
        <v>120</v>
      </c>
      <c r="G12" s="54" t="s">
        <v>289</v>
      </c>
      <c r="H12" s="127">
        <f>+'[2]reporte T1'!K11</f>
        <v>54</v>
      </c>
      <c r="I12" s="55">
        <f t="shared" si="1"/>
        <v>0.45</v>
      </c>
      <c r="J12" s="31" t="str">
        <f t="shared" si="0"/>
        <v>MEDIO</v>
      </c>
      <c r="K12" s="33">
        <f>+[1]PINDTOTAL!L10</f>
        <v>0</v>
      </c>
      <c r="L12" s="33">
        <f>+'[3]2. DETALLADO MARZO 2026'!D17</f>
        <v>0</v>
      </c>
      <c r="M12" s="123"/>
      <c r="N12" s="33">
        <f>+'[3]2. DETALLADO MARZO 2026'!H17</f>
        <v>0</v>
      </c>
      <c r="O12" s="33">
        <f t="shared" si="2"/>
        <v>0</v>
      </c>
      <c r="P12" s="122"/>
      <c r="Q12" s="31" t="s">
        <v>293</v>
      </c>
      <c r="R12" s="98"/>
      <c r="S12" s="32"/>
      <c r="T12" s="31" t="s">
        <v>293</v>
      </c>
    </row>
    <row r="13" spans="1:20" ht="38.25" x14ac:dyDescent="0.25">
      <c r="A13" s="158"/>
      <c r="B13" s="10" t="s">
        <v>4</v>
      </c>
      <c r="C13" s="1" t="s">
        <v>1</v>
      </c>
      <c r="D13" s="2" t="s">
        <v>12</v>
      </c>
      <c r="E13" s="54">
        <v>16</v>
      </c>
      <c r="F13" s="49">
        <f>+'[1]PIND 2026'!I11</f>
        <v>8</v>
      </c>
      <c r="G13" s="54" t="s">
        <v>289</v>
      </c>
      <c r="H13" s="127">
        <f>+'[2]reporte T1'!K12</f>
        <v>3</v>
      </c>
      <c r="I13" s="55">
        <f t="shared" si="1"/>
        <v>0.375</v>
      </c>
      <c r="J13" s="31" t="str">
        <f t="shared" si="0"/>
        <v>BAJO</v>
      </c>
      <c r="K13" s="33">
        <f>+[1]PINDTOTAL!L11</f>
        <v>0</v>
      </c>
      <c r="L13" s="33">
        <f>+'[3]2. DETALLADO MARZO 2026'!D18</f>
        <v>0</v>
      </c>
      <c r="M13" s="123"/>
      <c r="N13" s="33">
        <f>+'[3]2. DETALLADO MARZO 2026'!H18</f>
        <v>0</v>
      </c>
      <c r="O13" s="33">
        <f t="shared" si="2"/>
        <v>0</v>
      </c>
      <c r="P13" s="122" t="e">
        <f t="shared" si="3"/>
        <v>#DIV/0!</v>
      </c>
      <c r="Q13" s="31" t="e">
        <f>IF(P13&lt;=20%,"MUY BAJO",IF(AND(P13&gt;20%,P13&lt;=40%),"BAJO",IF(AND(P13&gt;40%,P13&lt;=60%),"MEDIO",IF(AND(P13&gt;60%,P13&lt;=80%),"ALTO","MUY ALTO"))))</f>
        <v>#DIV/0!</v>
      </c>
      <c r="R13" s="98"/>
      <c r="S13" s="32"/>
      <c r="T13" s="31" t="s">
        <v>293</v>
      </c>
    </row>
    <row r="14" spans="1:20" ht="25.5" x14ac:dyDescent="0.25">
      <c r="A14" s="158"/>
      <c r="B14" s="11" t="s">
        <v>295</v>
      </c>
      <c r="C14" s="7"/>
      <c r="D14" s="7"/>
      <c r="E14" s="51"/>
      <c r="F14" s="51"/>
      <c r="G14" s="52"/>
      <c r="H14" s="52"/>
      <c r="I14" s="53">
        <f>+AVERAGE(I7:I13)</f>
        <v>0.28232522815856148</v>
      </c>
      <c r="J14" s="31" t="str">
        <f t="shared" si="0"/>
        <v>BAJO</v>
      </c>
      <c r="K14" s="36">
        <f>SUM(K7:K13)</f>
        <v>700000000</v>
      </c>
      <c r="L14" s="36">
        <f>SUM(L7:L13)</f>
        <v>339129303</v>
      </c>
      <c r="M14" s="74">
        <f>+L14/K14</f>
        <v>0.48447043285714286</v>
      </c>
      <c r="N14" s="36">
        <f>SUM(N7:N13)</f>
        <v>243897332</v>
      </c>
      <c r="O14" s="36">
        <f>SUM(O7:O13)</f>
        <v>243897332</v>
      </c>
      <c r="P14" s="105">
        <f>+O14/K14</f>
        <v>0.34842476</v>
      </c>
      <c r="Q14" s="31" t="str">
        <f>IF(P14&lt;=20%,"MUY BAJO",IF(AND(P14&gt;20%,P14&lt;=40%),"BAJO",IF(AND(P14&gt;40%,P14&lt;=60%),"MEDIO",IF(AND(P14&gt;60%,P14&lt;=80%),"ALTO","MUY ALTO"))))</f>
        <v>BAJO</v>
      </c>
      <c r="R14" s="98"/>
      <c r="S14" s="73">
        <f>+I14*P14</f>
        <v>9.836909986309203E-2</v>
      </c>
      <c r="T14" s="31" t="str">
        <f t="shared" si="4"/>
        <v>MUY BAJO</v>
      </c>
    </row>
    <row r="15" spans="1:20" ht="25.5" x14ac:dyDescent="0.25">
      <c r="A15" s="13"/>
      <c r="B15" s="12" t="s">
        <v>297</v>
      </c>
      <c r="C15" s="9"/>
      <c r="D15" s="9"/>
      <c r="E15" s="57"/>
      <c r="F15" s="57"/>
      <c r="G15" s="58"/>
      <c r="H15" s="59"/>
      <c r="I15" s="60">
        <f>+AVERAGE(I14,I6)</f>
        <v>0.24116261407928075</v>
      </c>
      <c r="J15" s="37" t="str">
        <f>IF(I15&lt;=20%,"MUY BAJO",IF(AND(I15&gt;20%,I15&lt;=40%),"BAJO",IF(AND(I15&gt;40%,I15&lt;=60%),"MEDIO",IF(AND(I15&gt;60%,I15&lt;=80%),"ALTO","MUY ALTO"))))</f>
        <v>BAJO</v>
      </c>
      <c r="K15" s="38">
        <f>+K14+K6</f>
        <v>700000000</v>
      </c>
      <c r="L15" s="38">
        <f>+L14+L6</f>
        <v>339129303</v>
      </c>
      <c r="M15" s="113">
        <f>+M14+M6</f>
        <v>0.48447043285714286</v>
      </c>
      <c r="N15" s="38">
        <f>+N14+N6</f>
        <v>243897332</v>
      </c>
      <c r="O15" s="38">
        <f>+O14+O6</f>
        <v>243897332</v>
      </c>
      <c r="P15" s="106">
        <f>+O15/K15</f>
        <v>0.34842476</v>
      </c>
      <c r="Q15" s="31" t="str">
        <f>IF(P15&lt;=20%,"MUY BAJO",IF(AND(P15&gt;20%,P15&lt;=40%),"BAJO",IF(AND(P15&gt;40%,P15&lt;=60%),"MEDIO",IF(AND(P15&gt;60%,P15&lt;=80%),"ALTO","MUY ALTO"))))</f>
        <v>BAJO</v>
      </c>
      <c r="R15" s="98"/>
      <c r="S15" s="44">
        <f>+I15*P15</f>
        <v>8.4027025931546012E-2</v>
      </c>
      <c r="T15" s="31" t="str">
        <f t="shared" si="4"/>
        <v>MUY BAJO</v>
      </c>
    </row>
    <row r="16" spans="1:20" ht="38.25" x14ac:dyDescent="0.25">
      <c r="A16" s="158" t="s">
        <v>299</v>
      </c>
      <c r="B16" s="10" t="s">
        <v>13</v>
      </c>
      <c r="C16" s="1" t="s">
        <v>1</v>
      </c>
      <c r="D16" s="1" t="s">
        <v>14</v>
      </c>
      <c r="E16" s="62">
        <v>0</v>
      </c>
      <c r="F16" s="81">
        <f>+'[1]PIND 2026'!I12</f>
        <v>1</v>
      </c>
      <c r="G16" s="49" t="s">
        <v>289</v>
      </c>
      <c r="H16" s="127">
        <f>+'[2]reporte T1'!K13</f>
        <v>0.5</v>
      </c>
      <c r="I16" s="63">
        <f>+H16/F16</f>
        <v>0.5</v>
      </c>
      <c r="J16" s="31" t="str">
        <f t="shared" si="0"/>
        <v>MEDIO</v>
      </c>
      <c r="K16" s="33">
        <f>+[1]PINDTOTAL!L12</f>
        <v>0</v>
      </c>
      <c r="L16" s="33">
        <f>+'[3]2. DETALLADO MARZO 2026'!D21</f>
        <v>0</v>
      </c>
      <c r="M16" s="123" t="e">
        <f>+L16/K16</f>
        <v>#DIV/0!</v>
      </c>
      <c r="N16" s="33">
        <f>+'[3]2. DETALLADO MARZO 2026'!H21</f>
        <v>0</v>
      </c>
      <c r="O16" s="33">
        <f>+N16</f>
        <v>0</v>
      </c>
      <c r="P16" s="103"/>
      <c r="Q16" s="31" t="s">
        <v>293</v>
      </c>
      <c r="R16" s="98"/>
      <c r="S16" s="32"/>
      <c r="T16" s="31" t="s">
        <v>293</v>
      </c>
    </row>
    <row r="17" spans="1:20" ht="25.5" x14ac:dyDescent="0.25">
      <c r="A17" s="158"/>
      <c r="B17" s="10" t="s">
        <v>13</v>
      </c>
      <c r="C17" s="1" t="s">
        <v>1</v>
      </c>
      <c r="D17" s="1" t="s">
        <v>15</v>
      </c>
      <c r="E17" s="64">
        <v>0</v>
      </c>
      <c r="F17" s="129">
        <f>+'[1]PIND 2026'!I13</f>
        <v>1</v>
      </c>
      <c r="G17" s="49" t="s">
        <v>290</v>
      </c>
      <c r="H17" s="50">
        <f>+'[2]reporte T1'!K14</f>
        <v>0.25</v>
      </c>
      <c r="I17" s="50">
        <f>+H17/F17</f>
        <v>0.25</v>
      </c>
      <c r="J17" s="31" t="str">
        <f t="shared" si="0"/>
        <v>BAJO</v>
      </c>
      <c r="K17" s="33">
        <f>+[1]PINDTOTAL!L13</f>
        <v>0</v>
      </c>
      <c r="L17" s="33">
        <f>+'[3]2. DETALLADO MARZO 2026'!D22</f>
        <v>0</v>
      </c>
      <c r="M17" s="123" t="e">
        <f>+L17/K17</f>
        <v>#DIV/0!</v>
      </c>
      <c r="N17" s="33">
        <f>+'[3]2. DETALLADO MARZO 2026'!H22</f>
        <v>0</v>
      </c>
      <c r="O17" s="33">
        <f>+N17</f>
        <v>0</v>
      </c>
      <c r="P17" s="103"/>
      <c r="Q17" s="31" t="s">
        <v>293</v>
      </c>
      <c r="R17" s="98"/>
      <c r="S17" s="32"/>
      <c r="T17" s="31" t="s">
        <v>293</v>
      </c>
    </row>
    <row r="18" spans="1:20" ht="25.5" x14ac:dyDescent="0.25">
      <c r="A18" s="158"/>
      <c r="B18" s="10" t="s">
        <v>13</v>
      </c>
      <c r="C18" s="1" t="s">
        <v>1</v>
      </c>
      <c r="D18" s="1" t="s">
        <v>16</v>
      </c>
      <c r="E18" s="64">
        <v>0</v>
      </c>
      <c r="F18" s="129">
        <f>+'[1]PIND 2026'!I14</f>
        <v>1</v>
      </c>
      <c r="G18" s="49" t="s">
        <v>290</v>
      </c>
      <c r="H18" s="50">
        <f>+'[2]reporte T1'!K15</f>
        <v>0.43</v>
      </c>
      <c r="I18" s="50">
        <f>+H18/F18</f>
        <v>0.43</v>
      </c>
      <c r="J18" s="31" t="str">
        <f t="shared" si="0"/>
        <v>MEDIO</v>
      </c>
      <c r="K18" s="33">
        <f>+[1]PINDTOTAL!L14</f>
        <v>0</v>
      </c>
      <c r="L18" s="33">
        <f>+'[3]2. DETALLADO MARZO 2026'!D23</f>
        <v>0</v>
      </c>
      <c r="M18" s="123" t="e">
        <f>+L18/K18</f>
        <v>#DIV/0!</v>
      </c>
      <c r="N18" s="33">
        <f>+'[3]2. DETALLADO MARZO 2026'!H23</f>
        <v>0</v>
      </c>
      <c r="O18" s="33">
        <f>+N18</f>
        <v>0</v>
      </c>
      <c r="P18" s="103"/>
      <c r="Q18" s="31" t="s">
        <v>293</v>
      </c>
      <c r="R18" s="98"/>
      <c r="S18" s="32"/>
      <c r="T18" s="31" t="s">
        <v>293</v>
      </c>
    </row>
    <row r="19" spans="1:20" ht="38.25" x14ac:dyDescent="0.25">
      <c r="A19" s="158"/>
      <c r="B19" s="11" t="s">
        <v>298</v>
      </c>
      <c r="C19" s="7"/>
      <c r="D19" s="7"/>
      <c r="E19" s="51"/>
      <c r="F19" s="51"/>
      <c r="G19" s="52"/>
      <c r="H19" s="52"/>
      <c r="I19" s="53">
        <f>+AVERAGE(I16:I18)</f>
        <v>0.39333333333333331</v>
      </c>
      <c r="J19" s="31" t="str">
        <f t="shared" si="0"/>
        <v>BAJO</v>
      </c>
      <c r="K19" s="36">
        <f>SUM(K16:K18)</f>
        <v>0</v>
      </c>
      <c r="L19" s="36">
        <f>SUM(L16:L18)</f>
        <v>0</v>
      </c>
      <c r="M19" s="133"/>
      <c r="N19" s="36"/>
      <c r="O19" s="36"/>
      <c r="P19" s="105"/>
      <c r="Q19" s="35"/>
      <c r="R19" s="95"/>
      <c r="S19" s="73"/>
      <c r="T19" s="35"/>
    </row>
    <row r="20" spans="1:20" ht="25.5" customHeight="1" x14ac:dyDescent="0.25">
      <c r="A20" s="13"/>
      <c r="B20" s="12" t="s">
        <v>300</v>
      </c>
      <c r="C20" s="9"/>
      <c r="D20" s="9"/>
      <c r="E20" s="57"/>
      <c r="F20" s="57"/>
      <c r="G20" s="58"/>
      <c r="H20" s="59"/>
      <c r="I20" s="60">
        <f>+I19</f>
        <v>0.39333333333333331</v>
      </c>
      <c r="J20" s="31" t="str">
        <f t="shared" si="0"/>
        <v>BAJO</v>
      </c>
      <c r="K20" s="38"/>
      <c r="L20" s="38"/>
      <c r="M20" s="114"/>
      <c r="N20" s="38"/>
      <c r="O20" s="38"/>
      <c r="P20" s="106"/>
      <c r="Q20" s="39"/>
      <c r="R20" s="95"/>
      <c r="S20" s="44"/>
      <c r="T20" s="39"/>
    </row>
    <row r="21" spans="1:20" ht="38.25" x14ac:dyDescent="0.25">
      <c r="A21" s="158" t="s">
        <v>301</v>
      </c>
      <c r="B21" s="10" t="s">
        <v>17</v>
      </c>
      <c r="C21" s="1" t="s">
        <v>1</v>
      </c>
      <c r="D21" s="1" t="s">
        <v>18</v>
      </c>
      <c r="E21" s="64">
        <v>0</v>
      </c>
      <c r="F21" s="129">
        <f>+'[1]PIND 2026'!I15</f>
        <v>0.1</v>
      </c>
      <c r="G21" s="49" t="s">
        <v>289</v>
      </c>
      <c r="H21" s="50">
        <f>+'[2]reporte T1'!K16</f>
        <v>0</v>
      </c>
      <c r="I21" s="50">
        <f t="shared" ref="I21:I26" si="5">+H21/F21</f>
        <v>0</v>
      </c>
      <c r="J21" s="31" t="str">
        <f t="shared" si="0"/>
        <v>MUY BAJO</v>
      </c>
      <c r="K21" s="33">
        <f>+[1]PINDTOTAL!L15</f>
        <v>0</v>
      </c>
      <c r="L21" s="33">
        <f>+'[3]2. DETALLADO MARZO 2026'!D26</f>
        <v>0</v>
      </c>
      <c r="M21" s="123" t="e">
        <f t="shared" ref="M21:M26" si="6">+L21/K21</f>
        <v>#DIV/0!</v>
      </c>
      <c r="N21" s="33">
        <f>+'[3]2. DETALLADO MARZO 2026'!H26</f>
        <v>0</v>
      </c>
      <c r="O21" s="33">
        <f t="shared" ref="O21:O26" si="7">+N21</f>
        <v>0</v>
      </c>
      <c r="P21" s="103"/>
      <c r="Q21" s="31" t="s">
        <v>293</v>
      </c>
      <c r="R21" s="98"/>
      <c r="S21" s="32"/>
      <c r="T21" s="31" t="s">
        <v>293</v>
      </c>
    </row>
    <row r="22" spans="1:20" ht="25.5" x14ac:dyDescent="0.25">
      <c r="A22" s="158"/>
      <c r="B22" s="10" t="s">
        <v>17</v>
      </c>
      <c r="C22" s="1" t="s">
        <v>1</v>
      </c>
      <c r="D22" s="1" t="s">
        <v>19</v>
      </c>
      <c r="E22" s="64">
        <v>0</v>
      </c>
      <c r="F22" s="129">
        <f>+'[1]PIND 2026'!I16</f>
        <v>0.1</v>
      </c>
      <c r="G22" s="48" t="s">
        <v>289</v>
      </c>
      <c r="H22" s="50">
        <f>+'[2]reporte T1'!K17</f>
        <v>0</v>
      </c>
      <c r="I22" s="50">
        <f t="shared" si="5"/>
        <v>0</v>
      </c>
      <c r="J22" s="31" t="str">
        <f t="shared" si="0"/>
        <v>MUY BAJO</v>
      </c>
      <c r="K22" s="33">
        <f>+[1]PINDTOTAL!L16</f>
        <v>0</v>
      </c>
      <c r="L22" s="33">
        <f>+'[3]2. DETALLADO MARZO 2026'!D27</f>
        <v>0</v>
      </c>
      <c r="M22" s="123" t="e">
        <f t="shared" si="6"/>
        <v>#DIV/0!</v>
      </c>
      <c r="N22" s="33">
        <f>+'[3]2. DETALLADO MARZO 2026'!H27</f>
        <v>0</v>
      </c>
      <c r="O22" s="33">
        <f t="shared" si="7"/>
        <v>0</v>
      </c>
      <c r="P22" s="103"/>
      <c r="Q22" s="31" t="s">
        <v>293</v>
      </c>
      <c r="R22" s="98"/>
      <c r="S22" s="32"/>
      <c r="T22" s="31" t="s">
        <v>293</v>
      </c>
    </row>
    <row r="23" spans="1:20" ht="25.5" x14ac:dyDescent="0.25">
      <c r="A23" s="158"/>
      <c r="B23" s="10" t="s">
        <v>17</v>
      </c>
      <c r="C23" s="1" t="s">
        <v>1</v>
      </c>
      <c r="D23" s="1" t="s">
        <v>20</v>
      </c>
      <c r="E23" s="64">
        <v>0</v>
      </c>
      <c r="F23" s="129">
        <f>+'[1]PIND 2026'!I17</f>
        <v>0.1</v>
      </c>
      <c r="G23" s="48" t="s">
        <v>289</v>
      </c>
      <c r="H23" s="50">
        <f>+'[2]reporte T1'!K18</f>
        <v>0.1</v>
      </c>
      <c r="I23" s="50">
        <f t="shared" si="5"/>
        <v>1</v>
      </c>
      <c r="J23" s="31" t="str">
        <f t="shared" si="0"/>
        <v>MUY ALTO</v>
      </c>
      <c r="K23" s="33">
        <f>+[1]PINDTOTAL!L17</f>
        <v>0</v>
      </c>
      <c r="L23" s="33">
        <f>+'[3]2. DETALLADO MARZO 2026'!D28</f>
        <v>0</v>
      </c>
      <c r="M23" s="123" t="e">
        <f t="shared" si="6"/>
        <v>#DIV/0!</v>
      </c>
      <c r="N23" s="33">
        <f>+'[3]2. DETALLADO MARZO 2026'!H28</f>
        <v>0</v>
      </c>
      <c r="O23" s="33">
        <f t="shared" si="7"/>
        <v>0</v>
      </c>
      <c r="P23" s="103"/>
      <c r="Q23" s="31" t="s">
        <v>293</v>
      </c>
      <c r="R23" s="98"/>
      <c r="S23" s="32"/>
      <c r="T23" s="31" t="s">
        <v>293</v>
      </c>
    </row>
    <row r="24" spans="1:20" ht="25.5" x14ac:dyDescent="0.25">
      <c r="A24" s="158"/>
      <c r="B24" s="10" t="s">
        <v>17</v>
      </c>
      <c r="C24" s="1" t="s">
        <v>1</v>
      </c>
      <c r="D24" s="1" t="s">
        <v>21</v>
      </c>
      <c r="E24" s="64">
        <v>0</v>
      </c>
      <c r="F24" s="129">
        <f>+'[1]PIND 2026'!I18</f>
        <v>0.1</v>
      </c>
      <c r="G24" s="49" t="s">
        <v>289</v>
      </c>
      <c r="H24" s="50">
        <f>+'[2]reporte T1'!K19</f>
        <v>0</v>
      </c>
      <c r="I24" s="50">
        <f t="shared" si="5"/>
        <v>0</v>
      </c>
      <c r="J24" s="31" t="str">
        <f t="shared" si="0"/>
        <v>MUY BAJO</v>
      </c>
      <c r="K24" s="33">
        <f>+[1]PINDTOTAL!L18</f>
        <v>0</v>
      </c>
      <c r="L24" s="33">
        <f>+'[3]2. DETALLADO MARZO 2026'!D29</f>
        <v>0</v>
      </c>
      <c r="M24" s="123" t="e">
        <f t="shared" si="6"/>
        <v>#DIV/0!</v>
      </c>
      <c r="N24" s="33">
        <f>+'[3]2. DETALLADO MARZO 2026'!H29</f>
        <v>0</v>
      </c>
      <c r="O24" s="33">
        <f t="shared" si="7"/>
        <v>0</v>
      </c>
      <c r="P24" s="103"/>
      <c r="Q24" s="31" t="s">
        <v>293</v>
      </c>
      <c r="R24" s="98"/>
      <c r="S24" s="32"/>
      <c r="T24" s="31" t="s">
        <v>293</v>
      </c>
    </row>
    <row r="25" spans="1:20" ht="25.5" x14ac:dyDescent="0.25">
      <c r="A25" s="158"/>
      <c r="B25" s="10" t="s">
        <v>17</v>
      </c>
      <c r="C25" s="1" t="s">
        <v>1</v>
      </c>
      <c r="D25" s="1" t="s">
        <v>22</v>
      </c>
      <c r="E25" s="64">
        <v>0</v>
      </c>
      <c r="F25" s="129">
        <f>+'[1]PIND 2026'!I19</f>
        <v>0.1</v>
      </c>
      <c r="G25" s="49" t="s">
        <v>289</v>
      </c>
      <c r="H25" s="50">
        <f>+'[2]reporte T1'!K20</f>
        <v>0</v>
      </c>
      <c r="I25" s="50">
        <f t="shared" si="5"/>
        <v>0</v>
      </c>
      <c r="J25" s="31" t="str">
        <f t="shared" si="0"/>
        <v>MUY BAJO</v>
      </c>
      <c r="K25" s="33">
        <f>+[1]PINDTOTAL!L19</f>
        <v>0</v>
      </c>
      <c r="L25" s="33">
        <f>+'[3]2. DETALLADO MARZO 2026'!D30</f>
        <v>0</v>
      </c>
      <c r="M25" s="123" t="e">
        <f t="shared" si="6"/>
        <v>#DIV/0!</v>
      </c>
      <c r="N25" s="33">
        <f>+'[3]2. DETALLADO MARZO 2026'!H30</f>
        <v>0</v>
      </c>
      <c r="O25" s="33">
        <f t="shared" si="7"/>
        <v>0</v>
      </c>
      <c r="P25" s="103"/>
      <c r="Q25" s="31" t="s">
        <v>293</v>
      </c>
      <c r="R25" s="98"/>
      <c r="S25" s="32"/>
      <c r="T25" s="31" t="s">
        <v>293</v>
      </c>
    </row>
    <row r="26" spans="1:20" ht="25.5" x14ac:dyDescent="0.25">
      <c r="A26" s="158"/>
      <c r="B26" s="10" t="s">
        <v>17</v>
      </c>
      <c r="C26" s="1" t="s">
        <v>1</v>
      </c>
      <c r="D26" s="1" t="s">
        <v>23</v>
      </c>
      <c r="E26" s="64">
        <v>0</v>
      </c>
      <c r="F26" s="129">
        <f>+'[1]PIND 2026'!I20</f>
        <v>0.1</v>
      </c>
      <c r="G26" s="49" t="s">
        <v>289</v>
      </c>
      <c r="H26" s="50">
        <f>+'[2]reporte T1'!K21</f>
        <v>0</v>
      </c>
      <c r="I26" s="50">
        <f t="shared" si="5"/>
        <v>0</v>
      </c>
      <c r="J26" s="31" t="str">
        <f t="shared" si="0"/>
        <v>MUY BAJO</v>
      </c>
      <c r="K26" s="33">
        <f>+[1]PINDTOTAL!L20</f>
        <v>0</v>
      </c>
      <c r="L26" s="33">
        <f>+'[3]2. DETALLADO MARZO 2026'!D31</f>
        <v>0</v>
      </c>
      <c r="M26" s="123" t="e">
        <f t="shared" si="6"/>
        <v>#DIV/0!</v>
      </c>
      <c r="N26" s="33">
        <f>+'[3]2. DETALLADO MARZO 2026'!H31</f>
        <v>0</v>
      </c>
      <c r="O26" s="33">
        <f t="shared" si="7"/>
        <v>0</v>
      </c>
      <c r="P26" s="103"/>
      <c r="Q26" s="31" t="s">
        <v>293</v>
      </c>
      <c r="R26" s="98"/>
      <c r="S26" s="32"/>
      <c r="T26" s="31" t="s">
        <v>293</v>
      </c>
    </row>
    <row r="27" spans="1:20" ht="25.5" x14ac:dyDescent="0.25">
      <c r="A27" s="158"/>
      <c r="B27" s="11" t="s">
        <v>303</v>
      </c>
      <c r="C27" s="7"/>
      <c r="D27" s="7"/>
      <c r="E27" s="51"/>
      <c r="F27" s="51"/>
      <c r="G27" s="52"/>
      <c r="H27" s="52"/>
      <c r="I27" s="53">
        <f>+AVERAGE(I21:I26)</f>
        <v>0.16666666666666666</v>
      </c>
      <c r="J27" s="31" t="str">
        <f t="shared" si="0"/>
        <v>MUY BAJO</v>
      </c>
      <c r="K27" s="36">
        <f>SUM(K21:K26)</f>
        <v>0</v>
      </c>
      <c r="L27" s="36">
        <f>SUM(L21:L26)</f>
        <v>0</v>
      </c>
      <c r="M27" s="133"/>
      <c r="N27" s="36"/>
      <c r="O27" s="36"/>
      <c r="P27" s="105"/>
      <c r="Q27" s="35"/>
      <c r="R27" s="95"/>
      <c r="S27" s="73"/>
      <c r="T27" s="35"/>
    </row>
    <row r="28" spans="1:20" x14ac:dyDescent="0.25">
      <c r="A28" s="13"/>
      <c r="B28" s="12" t="s">
        <v>304</v>
      </c>
      <c r="C28" s="9"/>
      <c r="D28" s="9"/>
      <c r="E28" s="57"/>
      <c r="F28" s="57"/>
      <c r="G28" s="58"/>
      <c r="H28" s="59"/>
      <c r="I28" s="60">
        <f>+I27</f>
        <v>0.16666666666666666</v>
      </c>
      <c r="J28" s="37" t="str">
        <f t="shared" si="0"/>
        <v>MUY BAJO</v>
      </c>
      <c r="K28" s="38"/>
      <c r="L28" s="38"/>
      <c r="M28" s="114"/>
      <c r="N28" s="38"/>
      <c r="O28" s="38"/>
      <c r="P28" s="106"/>
      <c r="Q28" s="39"/>
      <c r="R28" s="95"/>
      <c r="S28" s="44"/>
      <c r="T28" s="39"/>
    </row>
    <row r="29" spans="1:20" ht="51" customHeight="1" x14ac:dyDescent="0.25">
      <c r="A29" s="153" t="s">
        <v>325</v>
      </c>
      <c r="B29" s="10" t="s">
        <v>24</v>
      </c>
      <c r="C29" s="1" t="s">
        <v>1</v>
      </c>
      <c r="D29" s="1" t="s">
        <v>25</v>
      </c>
      <c r="E29" s="49">
        <v>1</v>
      </c>
      <c r="F29" s="130">
        <f>+'[1]PIND 2026'!I21</f>
        <v>0</v>
      </c>
      <c r="G29" s="49" t="s">
        <v>290</v>
      </c>
      <c r="H29" s="136">
        <f>+'[2]reporte T1'!K22</f>
        <v>0</v>
      </c>
      <c r="I29" s="55"/>
      <c r="J29" s="31" t="s">
        <v>293</v>
      </c>
      <c r="K29" s="33">
        <f>+[1]PINDTOTAL!L21</f>
        <v>0</v>
      </c>
      <c r="L29" s="33">
        <f>+'[3]2. DETALLADO MARZO 2026'!D34</f>
        <v>0</v>
      </c>
      <c r="M29" s="123" t="e">
        <f t="shared" ref="M29:M92" si="8">+L29/K29</f>
        <v>#DIV/0!</v>
      </c>
      <c r="N29" s="33">
        <f>+'[3]2. DETALLADO MARZO 2026'!H34</f>
        <v>0</v>
      </c>
      <c r="O29" s="33">
        <f t="shared" ref="O29:O92" si="9">+N29</f>
        <v>0</v>
      </c>
      <c r="P29" s="103"/>
      <c r="Q29" s="31" t="s">
        <v>293</v>
      </c>
      <c r="R29" s="98"/>
      <c r="S29" s="32"/>
      <c r="T29" s="31" t="s">
        <v>293</v>
      </c>
    </row>
    <row r="30" spans="1:20" ht="38.25" x14ac:dyDescent="0.25">
      <c r="A30" s="154"/>
      <c r="B30" s="10" t="s">
        <v>26</v>
      </c>
      <c r="C30" s="1" t="s">
        <v>27</v>
      </c>
      <c r="D30" s="1" t="s">
        <v>28</v>
      </c>
      <c r="E30" s="49">
        <v>334</v>
      </c>
      <c r="F30" s="130">
        <f>+'[1]PIND 2026'!I22</f>
        <v>334</v>
      </c>
      <c r="G30" s="49" t="s">
        <v>290</v>
      </c>
      <c r="H30" s="136">
        <f>+'[2]reporte T1'!K23</f>
        <v>233</v>
      </c>
      <c r="I30" s="50">
        <f t="shared" ref="I30:I42" si="10">+H30/F30</f>
        <v>0.69760479041916168</v>
      </c>
      <c r="J30" s="31" t="str">
        <f t="shared" si="0"/>
        <v>ALTO</v>
      </c>
      <c r="K30" s="33">
        <f>+[1]PINDTOTAL!L22</f>
        <v>501000000</v>
      </c>
      <c r="L30" s="33">
        <f>+'[3]2. DETALLADO MARZO 2026'!D35</f>
        <v>297092049</v>
      </c>
      <c r="M30" s="123">
        <f t="shared" si="8"/>
        <v>0.59299810179640722</v>
      </c>
      <c r="N30" s="33">
        <f>+'[3]2. DETALLADO MARZO 2026'!H35</f>
        <v>70361820</v>
      </c>
      <c r="O30" s="33">
        <f t="shared" si="9"/>
        <v>70361820</v>
      </c>
      <c r="P30" s="103">
        <f>+O30/L30</f>
        <v>0.23683508271875697</v>
      </c>
      <c r="Q30" s="31" t="str">
        <f t="shared" ref="Q30:Q71" si="11">IF(P30&lt;=20%,"MUY BAJO",IF(AND(P30&gt;20%,P30&lt;=40%),"BAJO",IF(AND(P30&gt;40%,P30&lt;=60%),"MEDIO",IF(AND(P30&gt;60%,P30&lt;=80%),"ALTO","MUY ALTO"))))</f>
        <v>BAJO</v>
      </c>
      <c r="R30" s="98"/>
      <c r="S30" s="32">
        <f>+I30*P30</f>
        <v>0.16521728824392329</v>
      </c>
      <c r="T30" s="31" t="str">
        <f t="shared" si="4"/>
        <v>MUY BAJO</v>
      </c>
    </row>
    <row r="31" spans="1:20" ht="38.25" x14ac:dyDescent="0.25">
      <c r="A31" s="154"/>
      <c r="B31" s="10" t="s">
        <v>26</v>
      </c>
      <c r="C31" s="1" t="s">
        <v>29</v>
      </c>
      <c r="D31" s="1" t="s">
        <v>28</v>
      </c>
      <c r="E31" s="49">
        <v>8</v>
      </c>
      <c r="F31" s="130">
        <f>+'[1]PIND 2026'!I23</f>
        <v>8</v>
      </c>
      <c r="G31" s="49" t="s">
        <v>290</v>
      </c>
      <c r="H31" s="136">
        <f>+'[2]reporte T1'!K24</f>
        <v>7</v>
      </c>
      <c r="I31" s="50">
        <f t="shared" si="10"/>
        <v>0.875</v>
      </c>
      <c r="J31" s="31" t="str">
        <f t="shared" si="0"/>
        <v>MUY ALTO</v>
      </c>
      <c r="K31" s="33">
        <f>+[1]PINDTOTAL!L23</f>
        <v>4000000</v>
      </c>
      <c r="L31" s="33">
        <f>+'[3]2. DETALLADO MARZO 2026'!D36</f>
        <v>3500000</v>
      </c>
      <c r="M31" s="123">
        <f t="shared" si="8"/>
        <v>0.875</v>
      </c>
      <c r="N31" s="33">
        <f>+'[3]2. DETALLADO MARZO 2026'!H36</f>
        <v>0</v>
      </c>
      <c r="O31" s="33">
        <f t="shared" si="9"/>
        <v>0</v>
      </c>
      <c r="P31" s="103">
        <f t="shared" ref="P31:P71" si="12">+O31/L31</f>
        <v>0</v>
      </c>
      <c r="Q31" s="31" t="str">
        <f t="shared" si="11"/>
        <v>MUY BAJO</v>
      </c>
      <c r="R31" s="98"/>
      <c r="S31" s="32">
        <f>+I31*P31</f>
        <v>0</v>
      </c>
      <c r="T31" s="31" t="str">
        <f t="shared" si="4"/>
        <v>MUY BAJO</v>
      </c>
    </row>
    <row r="32" spans="1:20" ht="38.25" x14ac:dyDescent="0.25">
      <c r="A32" s="154"/>
      <c r="B32" s="10" t="s">
        <v>26</v>
      </c>
      <c r="C32" s="1" t="s">
        <v>30</v>
      </c>
      <c r="D32" s="1" t="s">
        <v>28</v>
      </c>
      <c r="E32" s="49">
        <v>6</v>
      </c>
      <c r="F32" s="130">
        <f>+'[1]PIND 2026'!I24</f>
        <v>6</v>
      </c>
      <c r="G32" s="49" t="s">
        <v>290</v>
      </c>
      <c r="H32" s="136">
        <f>+'[2]reporte T1'!K25</f>
        <v>3</v>
      </c>
      <c r="I32" s="50">
        <f t="shared" si="10"/>
        <v>0.5</v>
      </c>
      <c r="J32" s="31" t="str">
        <f t="shared" si="0"/>
        <v>MEDIO</v>
      </c>
      <c r="K32" s="33">
        <f>+[1]PINDTOTAL!L24</f>
        <v>3000000</v>
      </c>
      <c r="L32" s="33">
        <f>+'[3]2. DETALLADO MARZO 2026'!D37</f>
        <v>3500000</v>
      </c>
      <c r="M32" s="123">
        <f t="shared" si="8"/>
        <v>1.1666666666666667</v>
      </c>
      <c r="N32" s="33">
        <f>+'[3]2. DETALLADO MARZO 2026'!H37</f>
        <v>0</v>
      </c>
      <c r="O32" s="33">
        <f t="shared" si="9"/>
        <v>0</v>
      </c>
      <c r="P32" s="103">
        <f t="shared" si="12"/>
        <v>0</v>
      </c>
      <c r="Q32" s="31" t="str">
        <f t="shared" si="11"/>
        <v>MUY BAJO</v>
      </c>
      <c r="R32" s="98"/>
      <c r="S32" s="32">
        <f>+I32*P32</f>
        <v>0</v>
      </c>
      <c r="T32" s="31" t="str">
        <f t="shared" si="4"/>
        <v>MUY BAJO</v>
      </c>
    </row>
    <row r="33" spans="1:20" ht="38.25" x14ac:dyDescent="0.25">
      <c r="A33" s="154"/>
      <c r="B33" s="10" t="s">
        <v>26</v>
      </c>
      <c r="C33" s="1" t="s">
        <v>31</v>
      </c>
      <c r="D33" s="1" t="s">
        <v>28</v>
      </c>
      <c r="E33" s="49">
        <v>13</v>
      </c>
      <c r="F33" s="130">
        <f>+'[1]PIND 2026'!I25</f>
        <v>13</v>
      </c>
      <c r="G33" s="49" t="s">
        <v>290</v>
      </c>
      <c r="H33" s="136">
        <f>+'[2]reporte T1'!K26</f>
        <v>33</v>
      </c>
      <c r="I33" s="50">
        <f t="shared" si="10"/>
        <v>2.5384615384615383</v>
      </c>
      <c r="J33" s="31" t="str">
        <f t="shared" si="0"/>
        <v>MUY ALTO</v>
      </c>
      <c r="K33" s="33">
        <f>+[1]PINDTOTAL!L25</f>
        <v>6500000</v>
      </c>
      <c r="L33" s="33">
        <f>+'[3]2. DETALLADO MARZO 2026'!D38</f>
        <v>5500000</v>
      </c>
      <c r="M33" s="123">
        <f t="shared" si="8"/>
        <v>0.84615384615384615</v>
      </c>
      <c r="N33" s="33">
        <f>+'[3]2. DETALLADO MARZO 2026'!H38</f>
        <v>0</v>
      </c>
      <c r="O33" s="33">
        <f t="shared" si="9"/>
        <v>0</v>
      </c>
      <c r="P33" s="103">
        <f t="shared" si="12"/>
        <v>0</v>
      </c>
      <c r="Q33" s="31" t="str">
        <f t="shared" si="11"/>
        <v>MUY BAJO</v>
      </c>
      <c r="R33" s="98"/>
      <c r="S33" s="32">
        <f>+I33*P33</f>
        <v>0</v>
      </c>
      <c r="T33" s="31" t="str">
        <f t="shared" si="4"/>
        <v>MUY BAJO</v>
      </c>
    </row>
    <row r="34" spans="1:20" ht="38.25" x14ac:dyDescent="0.25">
      <c r="A34" s="154"/>
      <c r="B34" s="10" t="s">
        <v>26</v>
      </c>
      <c r="C34" s="1" t="s">
        <v>27</v>
      </c>
      <c r="D34" s="1" t="s">
        <v>32</v>
      </c>
      <c r="E34" s="54">
        <v>1096</v>
      </c>
      <c r="F34" s="130">
        <f>+'[1]PIND 2026'!I26</f>
        <v>1096</v>
      </c>
      <c r="G34" s="49" t="s">
        <v>290</v>
      </c>
      <c r="H34" s="136">
        <f>+'[2]reporte T1'!K27</f>
        <v>294</v>
      </c>
      <c r="I34" s="55">
        <f t="shared" si="10"/>
        <v>0.26824817518248173</v>
      </c>
      <c r="J34" s="31" t="str">
        <f t="shared" si="0"/>
        <v>BAJO</v>
      </c>
      <c r="K34" s="33">
        <f>+[1]PINDTOTAL!L26</f>
        <v>50000000</v>
      </c>
      <c r="L34" s="33">
        <f>+'[3]2. DETALLADO MARZO 2026'!D39</f>
        <v>19000000</v>
      </c>
      <c r="M34" s="123">
        <f t="shared" si="8"/>
        <v>0.38</v>
      </c>
      <c r="N34" s="33">
        <f>+'[3]2. DETALLADO MARZO 2026'!H39</f>
        <v>0</v>
      </c>
      <c r="O34" s="33">
        <f t="shared" si="9"/>
        <v>0</v>
      </c>
      <c r="P34" s="103">
        <f t="shared" si="12"/>
        <v>0</v>
      </c>
      <c r="Q34" s="31" t="str">
        <f t="shared" si="11"/>
        <v>MUY BAJO</v>
      </c>
      <c r="R34" s="98"/>
      <c r="S34" s="32">
        <f>+I34*P34</f>
        <v>0</v>
      </c>
      <c r="T34" s="31" t="str">
        <f t="shared" si="4"/>
        <v>MUY BAJO</v>
      </c>
    </row>
    <row r="35" spans="1:20" ht="38.25" x14ac:dyDescent="0.25">
      <c r="A35" s="154"/>
      <c r="B35" s="10" t="s">
        <v>26</v>
      </c>
      <c r="C35" s="1" t="s">
        <v>29</v>
      </c>
      <c r="D35" s="1" t="s">
        <v>32</v>
      </c>
      <c r="E35" s="49">
        <v>13</v>
      </c>
      <c r="F35" s="130">
        <f>+'[1]PIND 2026'!I27</f>
        <v>13</v>
      </c>
      <c r="G35" s="49" t="s">
        <v>290</v>
      </c>
      <c r="H35" s="136">
        <f>+'[2]reporte T1'!K28</f>
        <v>0</v>
      </c>
      <c r="I35" s="55">
        <f t="shared" si="10"/>
        <v>0</v>
      </c>
      <c r="J35" s="31" t="str">
        <f t="shared" si="0"/>
        <v>MUY BAJO</v>
      </c>
      <c r="K35" s="33">
        <f>+[1]PINDTOTAL!L27</f>
        <v>2000000</v>
      </c>
      <c r="L35" s="33">
        <f>+'[3]2. DETALLADO MARZO 2026'!D40</f>
        <v>2000000</v>
      </c>
      <c r="M35" s="123">
        <f t="shared" si="8"/>
        <v>1</v>
      </c>
      <c r="N35" s="33">
        <f>+'[3]2. DETALLADO MARZO 2026'!H40</f>
        <v>0</v>
      </c>
      <c r="O35" s="33">
        <f t="shared" si="9"/>
        <v>0</v>
      </c>
      <c r="P35" s="103">
        <f t="shared" si="12"/>
        <v>0</v>
      </c>
      <c r="Q35" s="31" t="str">
        <f t="shared" si="11"/>
        <v>MUY BAJO</v>
      </c>
      <c r="R35" s="98"/>
      <c r="S35" s="32">
        <f>+I35*P35</f>
        <v>0</v>
      </c>
      <c r="T35" s="31" t="str">
        <f t="shared" si="4"/>
        <v>MUY BAJO</v>
      </c>
    </row>
    <row r="36" spans="1:20" ht="38.25" x14ac:dyDescent="0.25">
      <c r="A36" s="154"/>
      <c r="B36" s="10" t="s">
        <v>26</v>
      </c>
      <c r="C36" s="1" t="s">
        <v>30</v>
      </c>
      <c r="D36" s="1" t="s">
        <v>32</v>
      </c>
      <c r="E36" s="54">
        <v>8</v>
      </c>
      <c r="F36" s="130">
        <f>+'[1]PIND 2026'!I28</f>
        <v>8</v>
      </c>
      <c r="G36" s="49" t="s">
        <v>290</v>
      </c>
      <c r="H36" s="136">
        <f>+'[2]reporte T1'!K29</f>
        <v>0</v>
      </c>
      <c r="I36" s="55">
        <f t="shared" si="10"/>
        <v>0</v>
      </c>
      <c r="J36" s="31" t="str">
        <f t="shared" si="0"/>
        <v>MUY BAJO</v>
      </c>
      <c r="K36" s="33">
        <f>+[1]PINDTOTAL!L28</f>
        <v>2000000</v>
      </c>
      <c r="L36" s="33">
        <f>+'[3]2. DETALLADO MARZO 2026'!D41</f>
        <v>2000000</v>
      </c>
      <c r="M36" s="123">
        <f t="shared" si="8"/>
        <v>1</v>
      </c>
      <c r="N36" s="33">
        <f>+'[3]2. DETALLADO MARZO 2026'!H41</f>
        <v>0</v>
      </c>
      <c r="O36" s="33">
        <f t="shared" si="9"/>
        <v>0</v>
      </c>
      <c r="P36" s="103">
        <f t="shared" si="12"/>
        <v>0</v>
      </c>
      <c r="Q36" s="31" t="str">
        <f t="shared" si="11"/>
        <v>MUY BAJO</v>
      </c>
      <c r="R36" s="98"/>
      <c r="S36" s="32">
        <f>+I36*P36</f>
        <v>0</v>
      </c>
      <c r="T36" s="31" t="str">
        <f t="shared" si="4"/>
        <v>MUY BAJO</v>
      </c>
    </row>
    <row r="37" spans="1:20" ht="38.25" x14ac:dyDescent="0.25">
      <c r="A37" s="154"/>
      <c r="B37" s="10" t="s">
        <v>26</v>
      </c>
      <c r="C37" s="1" t="s">
        <v>31</v>
      </c>
      <c r="D37" s="1" t="s">
        <v>32</v>
      </c>
      <c r="E37" s="54">
        <v>19</v>
      </c>
      <c r="F37" s="130">
        <f>+'[1]PIND 2026'!I29</f>
        <v>19</v>
      </c>
      <c r="G37" s="49" t="s">
        <v>290</v>
      </c>
      <c r="H37" s="136">
        <f>+'[2]reporte T1'!K30</f>
        <v>0</v>
      </c>
      <c r="I37" s="55">
        <f t="shared" si="10"/>
        <v>0</v>
      </c>
      <c r="J37" s="31" t="str">
        <f t="shared" si="0"/>
        <v>MUY BAJO</v>
      </c>
      <c r="K37" s="33">
        <f>+[1]PINDTOTAL!L29</f>
        <v>2000000</v>
      </c>
      <c r="L37" s="33">
        <f>+'[3]2. DETALLADO MARZO 2026'!D42</f>
        <v>2000000</v>
      </c>
      <c r="M37" s="123">
        <f t="shared" si="8"/>
        <v>1</v>
      </c>
      <c r="N37" s="33">
        <f>+'[3]2. DETALLADO MARZO 2026'!H42</f>
        <v>0</v>
      </c>
      <c r="O37" s="33">
        <f t="shared" si="9"/>
        <v>0</v>
      </c>
      <c r="P37" s="103">
        <f t="shared" si="12"/>
        <v>0</v>
      </c>
      <c r="Q37" s="31" t="str">
        <f t="shared" si="11"/>
        <v>MUY BAJO</v>
      </c>
      <c r="R37" s="98"/>
      <c r="S37" s="32">
        <f>+I37*P37</f>
        <v>0</v>
      </c>
      <c r="T37" s="31" t="str">
        <f t="shared" si="4"/>
        <v>MUY BAJO</v>
      </c>
    </row>
    <row r="38" spans="1:20" ht="38.25" x14ac:dyDescent="0.25">
      <c r="A38" s="154"/>
      <c r="B38" s="10" t="s">
        <v>26</v>
      </c>
      <c r="C38" s="3" t="s">
        <v>27</v>
      </c>
      <c r="D38" s="1" t="s">
        <v>33</v>
      </c>
      <c r="E38" s="54">
        <v>1096</v>
      </c>
      <c r="F38" s="130">
        <f>+'[1]PIND 2026'!I30</f>
        <v>1096</v>
      </c>
      <c r="G38" s="49" t="s">
        <v>290</v>
      </c>
      <c r="H38" s="136">
        <f>+'[2]reporte T1'!K31</f>
        <v>294</v>
      </c>
      <c r="I38" s="55">
        <f t="shared" si="10"/>
        <v>0.26824817518248173</v>
      </c>
      <c r="J38" s="31" t="str">
        <f t="shared" si="0"/>
        <v>BAJO</v>
      </c>
      <c r="K38" s="33">
        <f>+[1]PINDTOTAL!L30</f>
        <v>50000000</v>
      </c>
      <c r="L38" s="33">
        <f>+'[3]2. DETALLADO MARZO 2026'!D43</f>
        <v>22000000</v>
      </c>
      <c r="M38" s="123">
        <f t="shared" si="8"/>
        <v>0.44</v>
      </c>
      <c r="N38" s="33">
        <f>+'[3]2. DETALLADO MARZO 2026'!H43</f>
        <v>0</v>
      </c>
      <c r="O38" s="33">
        <f t="shared" si="9"/>
        <v>0</v>
      </c>
      <c r="P38" s="103">
        <f t="shared" si="12"/>
        <v>0</v>
      </c>
      <c r="Q38" s="31" t="str">
        <f t="shared" si="11"/>
        <v>MUY BAJO</v>
      </c>
      <c r="R38" s="98"/>
      <c r="S38" s="32">
        <f>+I38*P38</f>
        <v>0</v>
      </c>
      <c r="T38" s="31" t="str">
        <f t="shared" si="4"/>
        <v>MUY BAJO</v>
      </c>
    </row>
    <row r="39" spans="1:20" ht="38.25" x14ac:dyDescent="0.25">
      <c r="A39" s="154"/>
      <c r="B39" s="10" t="s">
        <v>26</v>
      </c>
      <c r="C39" s="3" t="s">
        <v>29</v>
      </c>
      <c r="D39" s="1" t="s">
        <v>33</v>
      </c>
      <c r="E39" s="49">
        <v>13</v>
      </c>
      <c r="F39" s="130">
        <f>+'[1]PIND 2026'!I31</f>
        <v>13</v>
      </c>
      <c r="G39" s="49" t="s">
        <v>290</v>
      </c>
      <c r="H39" s="136">
        <f>+'[2]reporte T1'!K32</f>
        <v>0</v>
      </c>
      <c r="I39" s="55">
        <f t="shared" si="10"/>
        <v>0</v>
      </c>
      <c r="J39" s="31" t="str">
        <f t="shared" si="0"/>
        <v>MUY BAJO</v>
      </c>
      <c r="K39" s="33">
        <f>+[1]PINDTOTAL!L31</f>
        <v>2000000</v>
      </c>
      <c r="L39" s="33">
        <f>+'[3]2. DETALLADO MARZO 2026'!D44</f>
        <v>2000000</v>
      </c>
      <c r="M39" s="123">
        <f t="shared" si="8"/>
        <v>1</v>
      </c>
      <c r="N39" s="33">
        <f>+'[3]2. DETALLADO MARZO 2026'!H44</f>
        <v>0</v>
      </c>
      <c r="O39" s="33">
        <f t="shared" si="9"/>
        <v>0</v>
      </c>
      <c r="P39" s="103">
        <f t="shared" si="12"/>
        <v>0</v>
      </c>
      <c r="Q39" s="31" t="str">
        <f t="shared" si="11"/>
        <v>MUY BAJO</v>
      </c>
      <c r="R39" s="98"/>
      <c r="S39" s="32">
        <f>+I39*P39</f>
        <v>0</v>
      </c>
      <c r="T39" s="31" t="str">
        <f t="shared" si="4"/>
        <v>MUY BAJO</v>
      </c>
    </row>
    <row r="40" spans="1:20" ht="38.25" x14ac:dyDescent="0.25">
      <c r="A40" s="154"/>
      <c r="B40" s="10" t="s">
        <v>26</v>
      </c>
      <c r="C40" s="3" t="s">
        <v>30</v>
      </c>
      <c r="D40" s="1" t="s">
        <v>33</v>
      </c>
      <c r="E40" s="54">
        <v>8</v>
      </c>
      <c r="F40" s="130">
        <f>+'[1]PIND 2026'!I32</f>
        <v>8</v>
      </c>
      <c r="G40" s="49" t="s">
        <v>290</v>
      </c>
      <c r="H40" s="136">
        <f>+'[2]reporte T1'!K33</f>
        <v>0</v>
      </c>
      <c r="I40" s="55">
        <f t="shared" si="10"/>
        <v>0</v>
      </c>
      <c r="J40" s="31" t="str">
        <f t="shared" si="0"/>
        <v>MUY BAJO</v>
      </c>
      <c r="K40" s="33">
        <f>+[1]PINDTOTAL!L32</f>
        <v>2000000</v>
      </c>
      <c r="L40" s="33">
        <f>+'[3]2. DETALLADO MARZO 2026'!D45</f>
        <v>2000000</v>
      </c>
      <c r="M40" s="123">
        <f t="shared" si="8"/>
        <v>1</v>
      </c>
      <c r="N40" s="33">
        <f>+'[3]2. DETALLADO MARZO 2026'!H45</f>
        <v>0</v>
      </c>
      <c r="O40" s="33">
        <f t="shared" si="9"/>
        <v>0</v>
      </c>
      <c r="P40" s="103">
        <f t="shared" si="12"/>
        <v>0</v>
      </c>
      <c r="Q40" s="31" t="str">
        <f t="shared" si="11"/>
        <v>MUY BAJO</v>
      </c>
      <c r="R40" s="98"/>
      <c r="S40" s="32">
        <f>+I40*P40</f>
        <v>0</v>
      </c>
      <c r="T40" s="31" t="str">
        <f t="shared" si="4"/>
        <v>MUY BAJO</v>
      </c>
    </row>
    <row r="41" spans="1:20" ht="38.25" x14ac:dyDescent="0.25">
      <c r="A41" s="154"/>
      <c r="B41" s="10" t="s">
        <v>26</v>
      </c>
      <c r="C41" s="3" t="s">
        <v>31</v>
      </c>
      <c r="D41" s="1" t="s">
        <v>33</v>
      </c>
      <c r="E41" s="54">
        <v>19</v>
      </c>
      <c r="F41" s="130">
        <f>+'[1]PIND 2026'!I33</f>
        <v>19</v>
      </c>
      <c r="G41" s="49" t="s">
        <v>290</v>
      </c>
      <c r="H41" s="136">
        <f>+'[2]reporte T1'!K34</f>
        <v>0</v>
      </c>
      <c r="I41" s="55">
        <f t="shared" si="10"/>
        <v>0</v>
      </c>
      <c r="J41" s="31" t="str">
        <f t="shared" si="0"/>
        <v>MUY BAJO</v>
      </c>
      <c r="K41" s="33">
        <f>+[1]PINDTOTAL!L33</f>
        <v>2000000</v>
      </c>
      <c r="L41" s="33">
        <f>+'[3]2. DETALLADO MARZO 2026'!D46</f>
        <v>2000000</v>
      </c>
      <c r="M41" s="123">
        <f t="shared" si="8"/>
        <v>1</v>
      </c>
      <c r="N41" s="33">
        <f>+'[3]2. DETALLADO MARZO 2026'!H46</f>
        <v>0</v>
      </c>
      <c r="O41" s="33">
        <f t="shared" si="9"/>
        <v>0</v>
      </c>
      <c r="P41" s="103">
        <f t="shared" si="12"/>
        <v>0</v>
      </c>
      <c r="Q41" s="31" t="str">
        <f t="shared" si="11"/>
        <v>MUY BAJO</v>
      </c>
      <c r="R41" s="98"/>
      <c r="S41" s="32">
        <f>+I41*P41</f>
        <v>0</v>
      </c>
      <c r="T41" s="31" t="str">
        <f t="shared" si="4"/>
        <v>MUY BAJO</v>
      </c>
    </row>
    <row r="42" spans="1:20" ht="38.25" x14ac:dyDescent="0.25">
      <c r="A42" s="154"/>
      <c r="B42" s="10" t="s">
        <v>26</v>
      </c>
      <c r="C42" s="3" t="s">
        <v>27</v>
      </c>
      <c r="D42" s="1" t="s">
        <v>34</v>
      </c>
      <c r="E42" s="54">
        <v>0</v>
      </c>
      <c r="F42" s="130">
        <f>+'[1]PIND 2026'!I34</f>
        <v>25</v>
      </c>
      <c r="G42" s="49" t="s">
        <v>289</v>
      </c>
      <c r="H42" s="136">
        <f>+'[2]reporte T1'!K35</f>
        <v>0</v>
      </c>
      <c r="I42" s="55">
        <f t="shared" si="10"/>
        <v>0</v>
      </c>
      <c r="J42" s="31" t="str">
        <f t="shared" si="0"/>
        <v>MUY BAJO</v>
      </c>
      <c r="K42" s="33">
        <f>+[1]PINDTOTAL!L34</f>
        <v>52000000</v>
      </c>
      <c r="L42" s="33">
        <f>+'[3]2. DETALLADO MARZO 2026'!D47</f>
        <v>17000000</v>
      </c>
      <c r="M42" s="123">
        <f t="shared" si="8"/>
        <v>0.32692307692307693</v>
      </c>
      <c r="N42" s="33">
        <f>+'[3]2. DETALLADO MARZO 2026'!H47</f>
        <v>0</v>
      </c>
      <c r="O42" s="33">
        <f t="shared" si="9"/>
        <v>0</v>
      </c>
      <c r="P42" s="103">
        <f t="shared" si="12"/>
        <v>0</v>
      </c>
      <c r="Q42" s="31" t="str">
        <f t="shared" si="11"/>
        <v>MUY BAJO</v>
      </c>
      <c r="R42" s="98"/>
      <c r="S42" s="32">
        <f>+I42*P42</f>
        <v>0</v>
      </c>
      <c r="T42" s="31" t="str">
        <f t="shared" si="4"/>
        <v>MUY BAJO</v>
      </c>
    </row>
    <row r="43" spans="1:20" ht="38.25" x14ac:dyDescent="0.25">
      <c r="A43" s="154"/>
      <c r="B43" s="10" t="s">
        <v>26</v>
      </c>
      <c r="C43" s="3" t="s">
        <v>29</v>
      </c>
      <c r="D43" s="1" t="s">
        <v>34</v>
      </c>
      <c r="E43" s="54">
        <v>0</v>
      </c>
      <c r="F43" s="130">
        <f>+'[1]PIND 2026'!I35</f>
        <v>0</v>
      </c>
      <c r="G43" s="49" t="s">
        <v>289</v>
      </c>
      <c r="H43" s="136">
        <f>+'[2]reporte T1'!K36</f>
        <v>0</v>
      </c>
      <c r="I43" s="55"/>
      <c r="J43" s="31" t="s">
        <v>293</v>
      </c>
      <c r="K43" s="33">
        <f>+[1]PINDTOTAL!L35</f>
        <v>2000000</v>
      </c>
      <c r="L43" s="33">
        <f>+'[3]2. DETALLADO MARZO 2026'!D48</f>
        <v>0</v>
      </c>
      <c r="M43" s="123">
        <f t="shared" si="8"/>
        <v>0</v>
      </c>
      <c r="N43" s="33">
        <f>+'[3]2. DETALLADO MARZO 2026'!H48</f>
        <v>0</v>
      </c>
      <c r="O43" s="33">
        <f t="shared" si="9"/>
        <v>0</v>
      </c>
      <c r="P43" s="103" t="e">
        <f t="shared" si="12"/>
        <v>#DIV/0!</v>
      </c>
      <c r="Q43" s="31" t="e">
        <f t="shared" si="11"/>
        <v>#DIV/0!</v>
      </c>
      <c r="R43" s="98"/>
      <c r="S43" s="32" t="e">
        <f>+I43*P43</f>
        <v>#DIV/0!</v>
      </c>
      <c r="T43" s="31" t="e">
        <f t="shared" si="4"/>
        <v>#DIV/0!</v>
      </c>
    </row>
    <row r="44" spans="1:20" ht="38.25" x14ac:dyDescent="0.25">
      <c r="A44" s="154"/>
      <c r="B44" s="10" t="s">
        <v>26</v>
      </c>
      <c r="C44" s="3" t="s">
        <v>30</v>
      </c>
      <c r="D44" s="1" t="s">
        <v>34</v>
      </c>
      <c r="E44" s="54">
        <v>0</v>
      </c>
      <c r="F44" s="130">
        <f>+'[1]PIND 2026'!I36</f>
        <v>0</v>
      </c>
      <c r="G44" s="49" t="s">
        <v>289</v>
      </c>
      <c r="H44" s="136">
        <f>+'[2]reporte T1'!K37</f>
        <v>0</v>
      </c>
      <c r="I44" s="55"/>
      <c r="J44" s="31" t="s">
        <v>293</v>
      </c>
      <c r="K44" s="33">
        <f>+[1]PINDTOTAL!L36</f>
        <v>2000000</v>
      </c>
      <c r="L44" s="33">
        <f>+'[3]2. DETALLADO MARZO 2026'!D49</f>
        <v>0</v>
      </c>
      <c r="M44" s="123">
        <f t="shared" si="8"/>
        <v>0</v>
      </c>
      <c r="N44" s="33">
        <f>+'[3]2. DETALLADO MARZO 2026'!H49</f>
        <v>0</v>
      </c>
      <c r="O44" s="33">
        <f t="shared" si="9"/>
        <v>0</v>
      </c>
      <c r="P44" s="103" t="e">
        <f t="shared" si="12"/>
        <v>#DIV/0!</v>
      </c>
      <c r="Q44" s="31" t="e">
        <f t="shared" si="11"/>
        <v>#DIV/0!</v>
      </c>
      <c r="R44" s="98"/>
      <c r="S44" s="32" t="e">
        <f>+I44*P44</f>
        <v>#DIV/0!</v>
      </c>
      <c r="T44" s="31" t="e">
        <f t="shared" si="4"/>
        <v>#DIV/0!</v>
      </c>
    </row>
    <row r="45" spans="1:20" ht="38.25" x14ac:dyDescent="0.25">
      <c r="A45" s="154"/>
      <c r="B45" s="10" t="s">
        <v>26</v>
      </c>
      <c r="C45" s="3" t="s">
        <v>31</v>
      </c>
      <c r="D45" s="1" t="s">
        <v>34</v>
      </c>
      <c r="E45" s="54">
        <v>0</v>
      </c>
      <c r="F45" s="130">
        <f>+'[1]PIND 2026'!I37</f>
        <v>1</v>
      </c>
      <c r="G45" s="49" t="s">
        <v>289</v>
      </c>
      <c r="H45" s="136">
        <f>+'[2]reporte T1'!K38</f>
        <v>0</v>
      </c>
      <c r="I45" s="55">
        <f t="shared" ref="I45:I74" si="13">+H45/F45</f>
        <v>0</v>
      </c>
      <c r="J45" s="31" t="str">
        <f t="shared" ref="J45:J109" si="14">IF(I45&lt;=20%,"MUY BAJO",IF(AND(I45&gt;20%,I45&lt;=40%),"BAJO",IF(AND(I45&gt;40%,I45&lt;=60%),"MEDIO",IF(AND(I45&gt;60%,I45&lt;=80%),"ALTO","MUY ALTO"))))</f>
        <v>MUY BAJO</v>
      </c>
      <c r="K45" s="33">
        <f>+[1]PINDTOTAL!L37</f>
        <v>2000000</v>
      </c>
      <c r="L45" s="33">
        <f>+'[3]2. DETALLADO MARZO 2026'!D50</f>
        <v>0</v>
      </c>
      <c r="M45" s="123">
        <f t="shared" si="8"/>
        <v>0</v>
      </c>
      <c r="N45" s="33">
        <f>+'[3]2. DETALLADO MARZO 2026'!H50</f>
        <v>0</v>
      </c>
      <c r="O45" s="33">
        <f t="shared" si="9"/>
        <v>0</v>
      </c>
      <c r="P45" s="103" t="e">
        <f t="shared" si="12"/>
        <v>#DIV/0!</v>
      </c>
      <c r="Q45" s="31" t="e">
        <f t="shared" si="11"/>
        <v>#DIV/0!</v>
      </c>
      <c r="R45" s="98"/>
      <c r="S45" s="32" t="e">
        <f>+I45*P45</f>
        <v>#DIV/0!</v>
      </c>
      <c r="T45" s="31" t="e">
        <f t="shared" si="4"/>
        <v>#DIV/0!</v>
      </c>
    </row>
    <row r="46" spans="1:20" ht="25.5" x14ac:dyDescent="0.25">
      <c r="A46" s="154"/>
      <c r="B46" s="10" t="s">
        <v>35</v>
      </c>
      <c r="C46" s="3" t="s">
        <v>1</v>
      </c>
      <c r="D46" s="1" t="s">
        <v>36</v>
      </c>
      <c r="E46" s="65">
        <v>88</v>
      </c>
      <c r="F46" s="130">
        <f>+'[1]PIND 2026'!I38</f>
        <v>2</v>
      </c>
      <c r="G46" s="49" t="s">
        <v>289</v>
      </c>
      <c r="H46" s="136">
        <f>+'[2]reporte T1'!K39</f>
        <v>1</v>
      </c>
      <c r="I46" s="55">
        <f t="shared" si="13"/>
        <v>0.5</v>
      </c>
      <c r="J46" s="31" t="str">
        <f t="shared" si="14"/>
        <v>MEDIO</v>
      </c>
      <c r="K46" s="33">
        <f>+[1]PINDTOTAL!L38</f>
        <v>2500000000</v>
      </c>
      <c r="L46" s="33">
        <f>+'[3]2. DETALLADO MARZO 2026'!D51</f>
        <v>1039451233</v>
      </c>
      <c r="M46" s="123">
        <f t="shared" si="8"/>
        <v>0.41578049319999999</v>
      </c>
      <c r="N46" s="33">
        <f>+'[3]2. DETALLADO MARZO 2026'!H51</f>
        <v>119014385</v>
      </c>
      <c r="O46" s="33">
        <f t="shared" si="9"/>
        <v>119014385</v>
      </c>
      <c r="P46" s="103">
        <f t="shared" si="12"/>
        <v>0.11449732437808365</v>
      </c>
      <c r="Q46" s="31" t="str">
        <f t="shared" si="11"/>
        <v>MUY BAJO</v>
      </c>
      <c r="R46" s="98"/>
      <c r="S46" s="32">
        <f>+I46*P46</f>
        <v>5.7248662189041823E-2</v>
      </c>
      <c r="T46" s="31" t="str">
        <f t="shared" si="4"/>
        <v>MUY BAJO</v>
      </c>
    </row>
    <row r="47" spans="1:20" ht="25.5" x14ac:dyDescent="0.25">
      <c r="A47" s="154"/>
      <c r="B47" s="10" t="s">
        <v>35</v>
      </c>
      <c r="C47" s="3" t="s">
        <v>1</v>
      </c>
      <c r="D47" s="1" t="s">
        <v>37</v>
      </c>
      <c r="E47" s="65">
        <v>3</v>
      </c>
      <c r="F47" s="130">
        <f>+'[1]PIND 2026'!I39</f>
        <v>1</v>
      </c>
      <c r="G47" s="49" t="s">
        <v>289</v>
      </c>
      <c r="H47" s="136">
        <f>+'[2]reporte T1'!K40</f>
        <v>0</v>
      </c>
      <c r="I47" s="55">
        <f t="shared" si="13"/>
        <v>0</v>
      </c>
      <c r="J47" s="31" t="str">
        <f t="shared" si="14"/>
        <v>MUY BAJO</v>
      </c>
      <c r="K47" s="33">
        <f>+[1]PINDTOTAL!L39</f>
        <v>120000000</v>
      </c>
      <c r="L47" s="33">
        <f>+'[3]2. DETALLADO MARZO 2026'!D52</f>
        <v>0</v>
      </c>
      <c r="M47" s="123">
        <f t="shared" si="8"/>
        <v>0</v>
      </c>
      <c r="N47" s="33">
        <f>+'[3]2. DETALLADO MARZO 2026'!H52</f>
        <v>0</v>
      </c>
      <c r="O47" s="33">
        <f t="shared" si="9"/>
        <v>0</v>
      </c>
      <c r="P47" s="103" t="e">
        <f t="shared" si="12"/>
        <v>#DIV/0!</v>
      </c>
      <c r="Q47" s="31" t="e">
        <f t="shared" si="11"/>
        <v>#DIV/0!</v>
      </c>
      <c r="R47" s="98"/>
      <c r="S47" s="32" t="e">
        <f>+I47*P47</f>
        <v>#DIV/0!</v>
      </c>
      <c r="T47" s="31" t="e">
        <f t="shared" si="4"/>
        <v>#DIV/0!</v>
      </c>
    </row>
    <row r="48" spans="1:20" ht="51" x14ac:dyDescent="0.25">
      <c r="A48" s="154"/>
      <c r="B48" s="10" t="s">
        <v>38</v>
      </c>
      <c r="C48" s="3" t="s">
        <v>27</v>
      </c>
      <c r="D48" s="1" t="s">
        <v>39</v>
      </c>
      <c r="E48" s="49">
        <v>256</v>
      </c>
      <c r="F48" s="130">
        <f>+'[1]PIND 2026'!I40</f>
        <v>110</v>
      </c>
      <c r="G48" s="49" t="s">
        <v>291</v>
      </c>
      <c r="H48" s="136">
        <f>+'[2]reporte T1'!K41</f>
        <v>0</v>
      </c>
      <c r="I48" s="55">
        <f t="shared" si="13"/>
        <v>0</v>
      </c>
      <c r="J48" s="31" t="str">
        <f t="shared" si="14"/>
        <v>MUY BAJO</v>
      </c>
      <c r="K48" s="33">
        <f>+[1]PINDTOTAL!L40</f>
        <v>20000000</v>
      </c>
      <c r="L48" s="33">
        <f>+'[3]2. DETALLADO MARZO 2026'!D53</f>
        <v>20606888</v>
      </c>
      <c r="M48" s="123">
        <f t="shared" si="8"/>
        <v>1.0303443999999999</v>
      </c>
      <c r="N48" s="33">
        <f>+'[3]2. DETALLADO MARZO 2026'!H53</f>
        <v>0</v>
      </c>
      <c r="O48" s="33">
        <f t="shared" si="9"/>
        <v>0</v>
      </c>
      <c r="P48" s="103">
        <f t="shared" si="12"/>
        <v>0</v>
      </c>
      <c r="Q48" s="31" t="str">
        <f t="shared" si="11"/>
        <v>MUY BAJO</v>
      </c>
      <c r="R48" s="98"/>
      <c r="S48" s="32">
        <f>+I48*P48</f>
        <v>0</v>
      </c>
      <c r="T48" s="31" t="str">
        <f t="shared" si="4"/>
        <v>MUY BAJO</v>
      </c>
    </row>
    <row r="49" spans="1:20" ht="51" x14ac:dyDescent="0.25">
      <c r="A49" s="154"/>
      <c r="B49" s="10" t="s">
        <v>38</v>
      </c>
      <c r="C49" s="3" t="s">
        <v>29</v>
      </c>
      <c r="D49" s="1" t="s">
        <v>39</v>
      </c>
      <c r="E49" s="49">
        <v>0</v>
      </c>
      <c r="F49" s="130">
        <f>+'[1]PIND 2026'!I41</f>
        <v>0</v>
      </c>
      <c r="G49" s="49" t="s">
        <v>291</v>
      </c>
      <c r="H49" s="136">
        <f>+'[2]reporte T1'!K42</f>
        <v>0</v>
      </c>
      <c r="I49" s="55"/>
      <c r="J49" s="31" t="s">
        <v>293</v>
      </c>
      <c r="K49" s="33">
        <f>+[1]PINDTOTAL!L41</f>
        <v>0</v>
      </c>
      <c r="L49" s="33">
        <f>+'[3]2. DETALLADO MARZO 2026'!D54</f>
        <v>0</v>
      </c>
      <c r="M49" s="123" t="e">
        <f t="shared" si="8"/>
        <v>#DIV/0!</v>
      </c>
      <c r="N49" s="33">
        <f>+'[3]2. DETALLADO MARZO 2026'!H54</f>
        <v>0</v>
      </c>
      <c r="O49" s="33">
        <f t="shared" si="9"/>
        <v>0</v>
      </c>
      <c r="P49" s="103" t="e">
        <f t="shared" si="12"/>
        <v>#DIV/0!</v>
      </c>
      <c r="Q49" s="31" t="e">
        <f t="shared" si="11"/>
        <v>#DIV/0!</v>
      </c>
      <c r="R49" s="98"/>
      <c r="S49" s="32" t="e">
        <f>+I49*P49</f>
        <v>#DIV/0!</v>
      </c>
      <c r="T49" s="31" t="e">
        <f t="shared" si="4"/>
        <v>#DIV/0!</v>
      </c>
    </row>
    <row r="50" spans="1:20" ht="51" x14ac:dyDescent="0.25">
      <c r="A50" s="154"/>
      <c r="B50" s="10" t="s">
        <v>38</v>
      </c>
      <c r="C50" s="3" t="s">
        <v>30</v>
      </c>
      <c r="D50" s="1" t="s">
        <v>39</v>
      </c>
      <c r="E50" s="49">
        <v>0</v>
      </c>
      <c r="F50" s="130">
        <f>+'[1]PIND 2026'!I42</f>
        <v>0</v>
      </c>
      <c r="G50" s="49" t="s">
        <v>291</v>
      </c>
      <c r="H50" s="136">
        <f>+'[2]reporte T1'!K43</f>
        <v>0</v>
      </c>
      <c r="I50" s="55"/>
      <c r="J50" s="31" t="s">
        <v>293</v>
      </c>
      <c r="K50" s="33">
        <f>+[1]PINDTOTAL!L42</f>
        <v>0</v>
      </c>
      <c r="L50" s="33">
        <f>+'[3]2. DETALLADO MARZO 2026'!D55</f>
        <v>0</v>
      </c>
      <c r="M50" s="123" t="e">
        <f t="shared" si="8"/>
        <v>#DIV/0!</v>
      </c>
      <c r="N50" s="33">
        <f>+'[3]2. DETALLADO MARZO 2026'!H55</f>
        <v>0</v>
      </c>
      <c r="O50" s="33">
        <f t="shared" si="9"/>
        <v>0</v>
      </c>
      <c r="P50" s="103" t="e">
        <f t="shared" si="12"/>
        <v>#DIV/0!</v>
      </c>
      <c r="Q50" s="31" t="e">
        <f t="shared" si="11"/>
        <v>#DIV/0!</v>
      </c>
      <c r="R50" s="98"/>
      <c r="S50" s="32" t="e">
        <f>+I50*P50</f>
        <v>#DIV/0!</v>
      </c>
      <c r="T50" s="31" t="e">
        <f t="shared" si="4"/>
        <v>#DIV/0!</v>
      </c>
    </row>
    <row r="51" spans="1:20" ht="51" x14ac:dyDescent="0.25">
      <c r="A51" s="154"/>
      <c r="B51" s="10" t="s">
        <v>38</v>
      </c>
      <c r="C51" s="3" t="s">
        <v>31</v>
      </c>
      <c r="D51" s="1" t="s">
        <v>39</v>
      </c>
      <c r="E51" s="49">
        <v>0</v>
      </c>
      <c r="F51" s="130">
        <f>+'[1]PIND 2026'!I43</f>
        <v>0</v>
      </c>
      <c r="G51" s="49" t="s">
        <v>291</v>
      </c>
      <c r="H51" s="136">
        <f>+'[2]reporte T1'!K44</f>
        <v>0</v>
      </c>
      <c r="I51" s="55"/>
      <c r="J51" s="31" t="s">
        <v>293</v>
      </c>
      <c r="K51" s="33">
        <f>+[1]PINDTOTAL!L43</f>
        <v>0</v>
      </c>
      <c r="L51" s="33">
        <f>+'[3]2. DETALLADO MARZO 2026'!D56</f>
        <v>0</v>
      </c>
      <c r="M51" s="123" t="e">
        <f t="shared" si="8"/>
        <v>#DIV/0!</v>
      </c>
      <c r="N51" s="33">
        <f>+'[3]2. DETALLADO MARZO 2026'!H56</f>
        <v>0</v>
      </c>
      <c r="O51" s="33">
        <f t="shared" si="9"/>
        <v>0</v>
      </c>
      <c r="P51" s="103" t="e">
        <f t="shared" si="12"/>
        <v>#DIV/0!</v>
      </c>
      <c r="Q51" s="31" t="e">
        <f t="shared" si="11"/>
        <v>#DIV/0!</v>
      </c>
      <c r="R51" s="98"/>
      <c r="S51" s="32" t="e">
        <f>+I51*P51</f>
        <v>#DIV/0!</v>
      </c>
      <c r="T51" s="31" t="e">
        <f t="shared" si="4"/>
        <v>#DIV/0!</v>
      </c>
    </row>
    <row r="52" spans="1:20" ht="38.25" x14ac:dyDescent="0.25">
      <c r="A52" s="154"/>
      <c r="B52" s="10" t="s">
        <v>40</v>
      </c>
      <c r="C52" s="3" t="s">
        <v>27</v>
      </c>
      <c r="D52" s="1" t="s">
        <v>41</v>
      </c>
      <c r="E52" s="66">
        <v>1123</v>
      </c>
      <c r="F52" s="130">
        <f>+'[1]PIND 2026'!I44</f>
        <v>150</v>
      </c>
      <c r="G52" s="66" t="s">
        <v>289</v>
      </c>
      <c r="H52" s="136">
        <f>+'[2]reporte T1'!K45</f>
        <v>9</v>
      </c>
      <c r="I52" s="68">
        <f t="shared" si="13"/>
        <v>0.06</v>
      </c>
      <c r="J52" s="31" t="str">
        <f t="shared" si="14"/>
        <v>MUY BAJO</v>
      </c>
      <c r="K52" s="33">
        <f>+[1]PINDTOTAL!L44</f>
        <v>400000000</v>
      </c>
      <c r="L52" s="33">
        <f>+'[3]2. DETALLADO MARZO 2026'!D57</f>
        <v>90000000</v>
      </c>
      <c r="M52" s="123">
        <f t="shared" si="8"/>
        <v>0.22500000000000001</v>
      </c>
      <c r="N52" s="33">
        <f>+'[3]2. DETALLADO MARZO 2026'!H57</f>
        <v>31890000</v>
      </c>
      <c r="O52" s="33">
        <f t="shared" si="9"/>
        <v>31890000</v>
      </c>
      <c r="P52" s="103">
        <f t="shared" si="12"/>
        <v>0.35433333333333333</v>
      </c>
      <c r="Q52" s="31" t="str">
        <f t="shared" si="11"/>
        <v>BAJO</v>
      </c>
      <c r="R52" s="98"/>
      <c r="S52" s="32">
        <f>+I52*P52</f>
        <v>2.1259999999999998E-2</v>
      </c>
      <c r="T52" s="31" t="str">
        <f t="shared" si="4"/>
        <v>MUY BAJO</v>
      </c>
    </row>
    <row r="53" spans="1:20" ht="38.25" x14ac:dyDescent="0.25">
      <c r="A53" s="154"/>
      <c r="B53" s="10" t="s">
        <v>40</v>
      </c>
      <c r="C53" s="3" t="s">
        <v>29</v>
      </c>
      <c r="D53" s="1" t="s">
        <v>41</v>
      </c>
      <c r="E53" s="49">
        <v>3</v>
      </c>
      <c r="F53" s="130">
        <f>+'[1]PIND 2026'!I45</f>
        <v>1</v>
      </c>
      <c r="G53" s="49" t="s">
        <v>289</v>
      </c>
      <c r="H53" s="136">
        <f>+'[2]reporte T1'!K46</f>
        <v>0</v>
      </c>
      <c r="I53" s="55">
        <f t="shared" si="13"/>
        <v>0</v>
      </c>
      <c r="J53" s="31" t="str">
        <f t="shared" si="14"/>
        <v>MUY BAJO</v>
      </c>
      <c r="K53" s="33">
        <f>+[1]PINDTOTAL!L45</f>
        <v>5000000</v>
      </c>
      <c r="L53" s="33">
        <f>+'[3]2. DETALLADO MARZO 2026'!D58</f>
        <v>3000000</v>
      </c>
      <c r="M53" s="123">
        <f t="shared" si="8"/>
        <v>0.6</v>
      </c>
      <c r="N53" s="33">
        <f>+'[3]2. DETALLADO MARZO 2026'!H58</f>
        <v>0</v>
      </c>
      <c r="O53" s="33">
        <f t="shared" si="9"/>
        <v>0</v>
      </c>
      <c r="P53" s="103">
        <f t="shared" si="12"/>
        <v>0</v>
      </c>
      <c r="Q53" s="31" t="str">
        <f t="shared" si="11"/>
        <v>MUY BAJO</v>
      </c>
      <c r="R53" s="98"/>
      <c r="S53" s="32">
        <f>+I53*P53</f>
        <v>0</v>
      </c>
      <c r="T53" s="31" t="str">
        <f t="shared" si="4"/>
        <v>MUY BAJO</v>
      </c>
    </row>
    <row r="54" spans="1:20" ht="38.25" x14ac:dyDescent="0.25">
      <c r="A54" s="154"/>
      <c r="B54" s="10" t="s">
        <v>40</v>
      </c>
      <c r="C54" s="3" t="s">
        <v>30</v>
      </c>
      <c r="D54" s="1" t="s">
        <v>41</v>
      </c>
      <c r="E54" s="49">
        <v>4</v>
      </c>
      <c r="F54" s="130">
        <f>+'[1]PIND 2026'!I46</f>
        <v>1</v>
      </c>
      <c r="G54" s="49" t="s">
        <v>289</v>
      </c>
      <c r="H54" s="136">
        <f>+'[2]reporte T1'!K47</f>
        <v>0</v>
      </c>
      <c r="I54" s="55">
        <f t="shared" si="13"/>
        <v>0</v>
      </c>
      <c r="J54" s="31" t="str">
        <f t="shared" si="14"/>
        <v>MUY BAJO</v>
      </c>
      <c r="K54" s="33">
        <f>+[1]PINDTOTAL!L46</f>
        <v>5000000</v>
      </c>
      <c r="L54" s="33">
        <f>+'[3]2. DETALLADO MARZO 2026'!D59</f>
        <v>3000000</v>
      </c>
      <c r="M54" s="123">
        <f t="shared" si="8"/>
        <v>0.6</v>
      </c>
      <c r="N54" s="33">
        <f>+'[3]2. DETALLADO MARZO 2026'!H59</f>
        <v>0</v>
      </c>
      <c r="O54" s="33">
        <f t="shared" si="9"/>
        <v>0</v>
      </c>
      <c r="P54" s="103">
        <f t="shared" si="12"/>
        <v>0</v>
      </c>
      <c r="Q54" s="31" t="str">
        <f t="shared" si="11"/>
        <v>MUY BAJO</v>
      </c>
      <c r="R54" s="98"/>
      <c r="S54" s="32">
        <f>+I54*P54</f>
        <v>0</v>
      </c>
      <c r="T54" s="31" t="str">
        <f t="shared" si="4"/>
        <v>MUY BAJO</v>
      </c>
    </row>
    <row r="55" spans="1:20" ht="38.25" x14ac:dyDescent="0.25">
      <c r="A55" s="154"/>
      <c r="B55" s="10" t="s">
        <v>40</v>
      </c>
      <c r="C55" s="3" t="s">
        <v>31</v>
      </c>
      <c r="D55" s="1" t="s">
        <v>41</v>
      </c>
      <c r="E55" s="49">
        <v>12</v>
      </c>
      <c r="F55" s="130">
        <f>+'[1]PIND 2026'!I47</f>
        <v>1</v>
      </c>
      <c r="G55" s="49" t="s">
        <v>289</v>
      </c>
      <c r="H55" s="136">
        <f>+'[2]reporte T1'!K48</f>
        <v>0</v>
      </c>
      <c r="I55" s="55">
        <f t="shared" si="13"/>
        <v>0</v>
      </c>
      <c r="J55" s="31" t="str">
        <f t="shared" si="14"/>
        <v>MUY BAJO</v>
      </c>
      <c r="K55" s="33">
        <f>+[1]PINDTOTAL!L47</f>
        <v>5000000</v>
      </c>
      <c r="L55" s="33">
        <f>+'[3]2. DETALLADO MARZO 2026'!D60</f>
        <v>3000000</v>
      </c>
      <c r="M55" s="123">
        <f t="shared" si="8"/>
        <v>0.6</v>
      </c>
      <c r="N55" s="33">
        <f>+'[3]2. DETALLADO MARZO 2026'!H60</f>
        <v>0</v>
      </c>
      <c r="O55" s="33">
        <f t="shared" si="9"/>
        <v>0</v>
      </c>
      <c r="P55" s="103">
        <f t="shared" si="12"/>
        <v>0</v>
      </c>
      <c r="Q55" s="31" t="str">
        <f t="shared" si="11"/>
        <v>MUY BAJO</v>
      </c>
      <c r="R55" s="98"/>
      <c r="S55" s="32">
        <f>+I55*P55</f>
        <v>0</v>
      </c>
      <c r="T55" s="31" t="str">
        <f t="shared" si="4"/>
        <v>MUY BAJO</v>
      </c>
    </row>
    <row r="56" spans="1:20" ht="38.25" x14ac:dyDescent="0.25">
      <c r="A56" s="154"/>
      <c r="B56" s="10" t="s">
        <v>40</v>
      </c>
      <c r="C56" s="3" t="s">
        <v>27</v>
      </c>
      <c r="D56" s="1" t="s">
        <v>42</v>
      </c>
      <c r="E56" s="49">
        <v>2087</v>
      </c>
      <c r="F56" s="130">
        <f>+'[1]PIND 2026'!I48</f>
        <v>200</v>
      </c>
      <c r="G56" s="49" t="s">
        <v>289</v>
      </c>
      <c r="H56" s="136">
        <f>+'[2]reporte T1'!K49</f>
        <v>15</v>
      </c>
      <c r="I56" s="55">
        <f t="shared" si="13"/>
        <v>7.4999999999999997E-2</v>
      </c>
      <c r="J56" s="31" t="str">
        <f t="shared" si="14"/>
        <v>MUY BAJO</v>
      </c>
      <c r="K56" s="33">
        <f>+[1]PINDTOTAL!L48</f>
        <v>300000000</v>
      </c>
      <c r="L56" s="33">
        <f>+'[3]2. DETALLADO MARZO 2026'!D61</f>
        <v>28000000</v>
      </c>
      <c r="M56" s="123">
        <f t="shared" si="8"/>
        <v>9.3333333333333338E-2</v>
      </c>
      <c r="N56" s="33">
        <f>+'[3]2. DETALLADO MARZO 2026'!H61</f>
        <v>1500000</v>
      </c>
      <c r="O56" s="33">
        <f t="shared" si="9"/>
        <v>1500000</v>
      </c>
      <c r="P56" s="103">
        <f t="shared" si="12"/>
        <v>5.3571428571428568E-2</v>
      </c>
      <c r="Q56" s="31" t="str">
        <f t="shared" si="11"/>
        <v>MUY BAJO</v>
      </c>
      <c r="R56" s="98"/>
      <c r="S56" s="32">
        <f>+I56*P56</f>
        <v>4.0178571428571425E-3</v>
      </c>
      <c r="T56" s="31" t="str">
        <f t="shared" si="4"/>
        <v>MUY BAJO</v>
      </c>
    </row>
    <row r="57" spans="1:20" ht="38.25" x14ac:dyDescent="0.25">
      <c r="A57" s="154"/>
      <c r="B57" s="10" t="s">
        <v>40</v>
      </c>
      <c r="C57" s="3" t="s">
        <v>29</v>
      </c>
      <c r="D57" s="1" t="s">
        <v>42</v>
      </c>
      <c r="E57" s="49">
        <v>8</v>
      </c>
      <c r="F57" s="130">
        <f>+'[1]PIND 2026'!I49</f>
        <v>2</v>
      </c>
      <c r="G57" s="49" t="s">
        <v>289</v>
      </c>
      <c r="H57" s="136">
        <f>+'[2]reporte T1'!K50</f>
        <v>0</v>
      </c>
      <c r="I57" s="55">
        <f t="shared" si="13"/>
        <v>0</v>
      </c>
      <c r="J57" s="31" t="str">
        <f t="shared" si="14"/>
        <v>MUY BAJO</v>
      </c>
      <c r="K57" s="33">
        <f>+[1]PINDTOTAL!L49</f>
        <v>10000000</v>
      </c>
      <c r="L57" s="33">
        <f>+'[3]2. DETALLADO MARZO 2026'!D62</f>
        <v>3000000</v>
      </c>
      <c r="M57" s="123">
        <f t="shared" si="8"/>
        <v>0.3</v>
      </c>
      <c r="N57" s="33">
        <f>+'[3]2. DETALLADO MARZO 2026'!H62</f>
        <v>0</v>
      </c>
      <c r="O57" s="33">
        <f t="shared" si="9"/>
        <v>0</v>
      </c>
      <c r="P57" s="103">
        <f t="shared" si="12"/>
        <v>0</v>
      </c>
      <c r="Q57" s="31" t="str">
        <f t="shared" si="11"/>
        <v>MUY BAJO</v>
      </c>
      <c r="R57" s="98"/>
      <c r="S57" s="32">
        <f>+I57*P57</f>
        <v>0</v>
      </c>
      <c r="T57" s="31" t="str">
        <f t="shared" si="4"/>
        <v>MUY BAJO</v>
      </c>
    </row>
    <row r="58" spans="1:20" ht="38.25" x14ac:dyDescent="0.25">
      <c r="A58" s="154"/>
      <c r="B58" s="10" t="s">
        <v>40</v>
      </c>
      <c r="C58" s="3" t="s">
        <v>30</v>
      </c>
      <c r="D58" s="1" t="s">
        <v>42</v>
      </c>
      <c r="E58" s="49">
        <v>6</v>
      </c>
      <c r="F58" s="130">
        <f>+'[1]PIND 2026'!I50</f>
        <v>2</v>
      </c>
      <c r="G58" s="49" t="s">
        <v>289</v>
      </c>
      <c r="H58" s="136">
        <f>+'[2]reporte T1'!K51</f>
        <v>0</v>
      </c>
      <c r="I58" s="55">
        <f t="shared" si="13"/>
        <v>0</v>
      </c>
      <c r="J58" s="31" t="str">
        <f t="shared" si="14"/>
        <v>MUY BAJO</v>
      </c>
      <c r="K58" s="33">
        <f>+[1]PINDTOTAL!L50</f>
        <v>10000000</v>
      </c>
      <c r="L58" s="33">
        <f>+'[3]2. DETALLADO MARZO 2026'!D63</f>
        <v>3000000</v>
      </c>
      <c r="M58" s="123">
        <f t="shared" si="8"/>
        <v>0.3</v>
      </c>
      <c r="N58" s="33">
        <f>+'[3]2. DETALLADO MARZO 2026'!H63</f>
        <v>0</v>
      </c>
      <c r="O58" s="33">
        <f t="shared" si="9"/>
        <v>0</v>
      </c>
      <c r="P58" s="103">
        <f t="shared" si="12"/>
        <v>0</v>
      </c>
      <c r="Q58" s="31" t="str">
        <f t="shared" si="11"/>
        <v>MUY BAJO</v>
      </c>
      <c r="R58" s="98"/>
      <c r="S58" s="32">
        <f>+I58*P58</f>
        <v>0</v>
      </c>
      <c r="T58" s="31" t="str">
        <f t="shared" si="4"/>
        <v>MUY BAJO</v>
      </c>
    </row>
    <row r="59" spans="1:20" ht="38.25" x14ac:dyDescent="0.25">
      <c r="A59" s="154"/>
      <c r="B59" s="10" t="s">
        <v>40</v>
      </c>
      <c r="C59" s="3" t="s">
        <v>31</v>
      </c>
      <c r="D59" s="1" t="s">
        <v>42</v>
      </c>
      <c r="E59" s="49">
        <v>26</v>
      </c>
      <c r="F59" s="130">
        <f>+'[1]PIND 2026'!I51</f>
        <v>3</v>
      </c>
      <c r="G59" s="49" t="s">
        <v>289</v>
      </c>
      <c r="H59" s="136">
        <f>+'[2]reporte T1'!K52</f>
        <v>0</v>
      </c>
      <c r="I59" s="55">
        <f t="shared" si="13"/>
        <v>0</v>
      </c>
      <c r="J59" s="31" t="str">
        <f t="shared" si="14"/>
        <v>MUY BAJO</v>
      </c>
      <c r="K59" s="33">
        <f>+[1]PINDTOTAL!L51</f>
        <v>15000000</v>
      </c>
      <c r="L59" s="33">
        <f>+'[3]2. DETALLADO MARZO 2026'!D64</f>
        <v>3000000</v>
      </c>
      <c r="M59" s="123">
        <f t="shared" si="8"/>
        <v>0.2</v>
      </c>
      <c r="N59" s="33">
        <f>+'[3]2. DETALLADO MARZO 2026'!H64</f>
        <v>0</v>
      </c>
      <c r="O59" s="33">
        <f t="shared" si="9"/>
        <v>0</v>
      </c>
      <c r="P59" s="103">
        <f t="shared" si="12"/>
        <v>0</v>
      </c>
      <c r="Q59" s="31" t="str">
        <f t="shared" si="11"/>
        <v>MUY BAJO</v>
      </c>
      <c r="R59" s="98"/>
      <c r="S59" s="32">
        <f>+I59*P59</f>
        <v>0</v>
      </c>
      <c r="T59" s="31" t="str">
        <f t="shared" si="4"/>
        <v>MUY BAJO</v>
      </c>
    </row>
    <row r="60" spans="1:20" ht="38.25" x14ac:dyDescent="0.25">
      <c r="A60" s="154"/>
      <c r="B60" s="10" t="s">
        <v>40</v>
      </c>
      <c r="C60" s="3" t="s">
        <v>27</v>
      </c>
      <c r="D60" s="1" t="s">
        <v>43</v>
      </c>
      <c r="E60" s="49">
        <v>1360</v>
      </c>
      <c r="F60" s="130">
        <f>+'[1]PIND 2026'!I52</f>
        <v>150</v>
      </c>
      <c r="G60" s="49" t="s">
        <v>289</v>
      </c>
      <c r="H60" s="136">
        <f>+'[2]reporte T1'!K53</f>
        <v>11</v>
      </c>
      <c r="I60" s="55">
        <f t="shared" si="13"/>
        <v>7.3333333333333334E-2</v>
      </c>
      <c r="J60" s="31" t="str">
        <f t="shared" si="14"/>
        <v>MUY BAJO</v>
      </c>
      <c r="K60" s="33">
        <f>+[1]PINDTOTAL!L52</f>
        <v>750000000</v>
      </c>
      <c r="L60" s="33">
        <f>+'[3]2. DETALLADO MARZO 2026'!D65</f>
        <v>82000000</v>
      </c>
      <c r="M60" s="123">
        <f t="shared" si="8"/>
        <v>0.10933333333333334</v>
      </c>
      <c r="N60" s="33">
        <f>+'[3]2. DETALLADO MARZO 2026'!H65</f>
        <v>15000000</v>
      </c>
      <c r="O60" s="33">
        <f t="shared" si="9"/>
        <v>15000000</v>
      </c>
      <c r="P60" s="103">
        <f t="shared" si="12"/>
        <v>0.18292682926829268</v>
      </c>
      <c r="Q60" s="31" t="str">
        <f t="shared" si="11"/>
        <v>MUY BAJO</v>
      </c>
      <c r="R60" s="98"/>
      <c r="S60" s="32">
        <f>+I60*P60</f>
        <v>1.3414634146341463E-2</v>
      </c>
      <c r="T60" s="31" t="str">
        <f t="shared" si="4"/>
        <v>MUY BAJO</v>
      </c>
    </row>
    <row r="61" spans="1:20" ht="38.25" x14ac:dyDescent="0.25">
      <c r="A61" s="154"/>
      <c r="B61" s="10" t="s">
        <v>40</v>
      </c>
      <c r="C61" s="3" t="s">
        <v>29</v>
      </c>
      <c r="D61" s="1" t="s">
        <v>43</v>
      </c>
      <c r="E61" s="49">
        <v>2</v>
      </c>
      <c r="F61" s="130">
        <f>+'[1]PIND 2026'!I53</f>
        <v>1</v>
      </c>
      <c r="G61" s="49" t="s">
        <v>289</v>
      </c>
      <c r="H61" s="136">
        <f>+'[2]reporte T1'!K54</f>
        <v>0</v>
      </c>
      <c r="I61" s="55">
        <f t="shared" si="13"/>
        <v>0</v>
      </c>
      <c r="J61" s="31" t="str">
        <f t="shared" si="14"/>
        <v>MUY BAJO</v>
      </c>
      <c r="K61" s="33">
        <f>+[1]PINDTOTAL!L53</f>
        <v>5000000</v>
      </c>
      <c r="L61" s="33">
        <f>+'[3]2. DETALLADO MARZO 2026'!D66</f>
        <v>3000000</v>
      </c>
      <c r="M61" s="123">
        <f t="shared" si="8"/>
        <v>0.6</v>
      </c>
      <c r="N61" s="33">
        <f>+'[3]2. DETALLADO MARZO 2026'!H66</f>
        <v>0</v>
      </c>
      <c r="O61" s="33">
        <f t="shared" si="9"/>
        <v>0</v>
      </c>
      <c r="P61" s="103">
        <f t="shared" si="12"/>
        <v>0</v>
      </c>
      <c r="Q61" s="31" t="str">
        <f t="shared" si="11"/>
        <v>MUY BAJO</v>
      </c>
      <c r="R61" s="98"/>
      <c r="S61" s="32">
        <f>+I61*P61</f>
        <v>0</v>
      </c>
      <c r="T61" s="31" t="str">
        <f t="shared" si="4"/>
        <v>MUY BAJO</v>
      </c>
    </row>
    <row r="62" spans="1:20" ht="38.25" x14ac:dyDescent="0.25">
      <c r="A62" s="154"/>
      <c r="B62" s="10" t="s">
        <v>40</v>
      </c>
      <c r="C62" s="3" t="s">
        <v>30</v>
      </c>
      <c r="D62" s="1" t="s">
        <v>43</v>
      </c>
      <c r="E62" s="49">
        <v>6</v>
      </c>
      <c r="F62" s="130">
        <f>+'[1]PIND 2026'!I54</f>
        <v>1</v>
      </c>
      <c r="G62" s="49" t="s">
        <v>289</v>
      </c>
      <c r="H62" s="136">
        <f>+'[2]reporte T1'!K55</f>
        <v>0</v>
      </c>
      <c r="I62" s="55">
        <f t="shared" si="13"/>
        <v>0</v>
      </c>
      <c r="J62" s="31" t="str">
        <f t="shared" si="14"/>
        <v>MUY BAJO</v>
      </c>
      <c r="K62" s="33">
        <f>+[1]PINDTOTAL!L54</f>
        <v>5000000</v>
      </c>
      <c r="L62" s="33">
        <f>+'[3]2. DETALLADO MARZO 2026'!D67</f>
        <v>3000000</v>
      </c>
      <c r="M62" s="123">
        <f t="shared" si="8"/>
        <v>0.6</v>
      </c>
      <c r="N62" s="33">
        <f>+'[3]2. DETALLADO MARZO 2026'!H67</f>
        <v>0</v>
      </c>
      <c r="O62" s="33">
        <f t="shared" si="9"/>
        <v>0</v>
      </c>
      <c r="P62" s="103">
        <f t="shared" si="12"/>
        <v>0</v>
      </c>
      <c r="Q62" s="31" t="str">
        <f t="shared" si="11"/>
        <v>MUY BAJO</v>
      </c>
      <c r="R62" s="98"/>
      <c r="S62" s="32">
        <f>+I62*P62</f>
        <v>0</v>
      </c>
      <c r="T62" s="31" t="str">
        <f t="shared" si="4"/>
        <v>MUY BAJO</v>
      </c>
    </row>
    <row r="63" spans="1:20" ht="38.25" x14ac:dyDescent="0.25">
      <c r="A63" s="154"/>
      <c r="B63" s="10" t="s">
        <v>40</v>
      </c>
      <c r="C63" s="3" t="s">
        <v>31</v>
      </c>
      <c r="D63" s="1" t="s">
        <v>43</v>
      </c>
      <c r="E63" s="49">
        <v>22</v>
      </c>
      <c r="F63" s="130">
        <f>+'[1]PIND 2026'!I55</f>
        <v>2</v>
      </c>
      <c r="G63" s="49" t="s">
        <v>289</v>
      </c>
      <c r="H63" s="136">
        <f>+'[2]reporte T1'!K56</f>
        <v>0</v>
      </c>
      <c r="I63" s="55">
        <f t="shared" si="13"/>
        <v>0</v>
      </c>
      <c r="J63" s="31" t="str">
        <f t="shared" si="14"/>
        <v>MUY BAJO</v>
      </c>
      <c r="K63" s="33">
        <f>+[1]PINDTOTAL!L55</f>
        <v>10000000</v>
      </c>
      <c r="L63" s="33">
        <f>+'[3]2. DETALLADO MARZO 2026'!D68</f>
        <v>3000000</v>
      </c>
      <c r="M63" s="123">
        <f t="shared" si="8"/>
        <v>0.3</v>
      </c>
      <c r="N63" s="33">
        <f>+'[3]2. DETALLADO MARZO 2026'!H68</f>
        <v>0</v>
      </c>
      <c r="O63" s="33">
        <f t="shared" si="9"/>
        <v>0</v>
      </c>
      <c r="P63" s="103">
        <f t="shared" si="12"/>
        <v>0</v>
      </c>
      <c r="Q63" s="31" t="str">
        <f t="shared" si="11"/>
        <v>MUY BAJO</v>
      </c>
      <c r="R63" s="98"/>
      <c r="S63" s="32">
        <f>+I63*P63</f>
        <v>0</v>
      </c>
      <c r="T63" s="31" t="str">
        <f t="shared" si="4"/>
        <v>MUY BAJO</v>
      </c>
    </row>
    <row r="64" spans="1:20" ht="38.25" x14ac:dyDescent="0.25">
      <c r="A64" s="154"/>
      <c r="B64" s="10" t="s">
        <v>40</v>
      </c>
      <c r="C64" s="3" t="s">
        <v>27</v>
      </c>
      <c r="D64" s="1" t="s">
        <v>44</v>
      </c>
      <c r="E64" s="49">
        <v>1940</v>
      </c>
      <c r="F64" s="130">
        <f>+'[1]PIND 2026'!I56</f>
        <v>250</v>
      </c>
      <c r="G64" s="49" t="s">
        <v>289</v>
      </c>
      <c r="H64" s="136">
        <f>+'[2]reporte T1'!K57</f>
        <v>26</v>
      </c>
      <c r="I64" s="55">
        <f t="shared" si="13"/>
        <v>0.104</v>
      </c>
      <c r="J64" s="31" t="str">
        <f t="shared" si="14"/>
        <v>MUY BAJO</v>
      </c>
      <c r="K64" s="33">
        <f>+[1]PINDTOTAL!L56</f>
        <v>350000000</v>
      </c>
      <c r="L64" s="33">
        <f>+'[3]2. DETALLADO MARZO 2026'!D69</f>
        <v>15000000</v>
      </c>
      <c r="M64" s="123">
        <f t="shared" si="8"/>
        <v>4.2857142857142858E-2</v>
      </c>
      <c r="N64" s="33">
        <f>+'[3]2. DETALLADO MARZO 2026'!H69</f>
        <v>0</v>
      </c>
      <c r="O64" s="33">
        <f t="shared" si="9"/>
        <v>0</v>
      </c>
      <c r="P64" s="103">
        <f t="shared" si="12"/>
        <v>0</v>
      </c>
      <c r="Q64" s="31" t="str">
        <f t="shared" si="11"/>
        <v>MUY BAJO</v>
      </c>
      <c r="R64" s="98"/>
      <c r="S64" s="32">
        <f>+I64*P64</f>
        <v>0</v>
      </c>
      <c r="T64" s="31" t="str">
        <f t="shared" si="4"/>
        <v>MUY BAJO</v>
      </c>
    </row>
    <row r="65" spans="1:20" ht="38.25" x14ac:dyDescent="0.25">
      <c r="A65" s="154"/>
      <c r="B65" s="10" t="s">
        <v>40</v>
      </c>
      <c r="C65" s="3" t="s">
        <v>29</v>
      </c>
      <c r="D65" s="1" t="s">
        <v>44</v>
      </c>
      <c r="E65" s="49">
        <v>4</v>
      </c>
      <c r="F65" s="130">
        <f>+'[1]PIND 2026'!I57</f>
        <v>3</v>
      </c>
      <c r="G65" s="49" t="s">
        <v>289</v>
      </c>
      <c r="H65" s="136">
        <f>+'[2]reporte T1'!K58</f>
        <v>0</v>
      </c>
      <c r="I65" s="55">
        <f t="shared" si="13"/>
        <v>0</v>
      </c>
      <c r="J65" s="31" t="str">
        <f t="shared" si="14"/>
        <v>MUY BAJO</v>
      </c>
      <c r="K65" s="33">
        <f>+[1]PINDTOTAL!L57</f>
        <v>4500000</v>
      </c>
      <c r="L65" s="33">
        <f>+'[3]2. DETALLADO MARZO 2026'!D70</f>
        <v>1000000</v>
      </c>
      <c r="M65" s="123">
        <f t="shared" si="8"/>
        <v>0.22222222222222221</v>
      </c>
      <c r="N65" s="33">
        <f>+'[3]2. DETALLADO MARZO 2026'!H70</f>
        <v>0</v>
      </c>
      <c r="O65" s="33">
        <f t="shared" si="9"/>
        <v>0</v>
      </c>
      <c r="P65" s="103">
        <f t="shared" si="12"/>
        <v>0</v>
      </c>
      <c r="Q65" s="31" t="str">
        <f t="shared" si="11"/>
        <v>MUY BAJO</v>
      </c>
      <c r="R65" s="98"/>
      <c r="S65" s="32">
        <f>+I65*P65</f>
        <v>0</v>
      </c>
      <c r="T65" s="31" t="str">
        <f t="shared" si="4"/>
        <v>MUY BAJO</v>
      </c>
    </row>
    <row r="66" spans="1:20" ht="38.25" x14ac:dyDescent="0.25">
      <c r="A66" s="154"/>
      <c r="B66" s="10" t="s">
        <v>40</v>
      </c>
      <c r="C66" s="3" t="s">
        <v>30</v>
      </c>
      <c r="D66" s="1" t="s">
        <v>44</v>
      </c>
      <c r="E66" s="49">
        <v>3</v>
      </c>
      <c r="F66" s="130">
        <f>+'[1]PIND 2026'!I58</f>
        <v>3</v>
      </c>
      <c r="G66" s="49" t="s">
        <v>289</v>
      </c>
      <c r="H66" s="136">
        <f>+'[2]reporte T1'!K59</f>
        <v>0</v>
      </c>
      <c r="I66" s="55">
        <f t="shared" si="13"/>
        <v>0</v>
      </c>
      <c r="J66" s="31" t="str">
        <f t="shared" si="14"/>
        <v>MUY BAJO</v>
      </c>
      <c r="K66" s="33">
        <f>+[1]PINDTOTAL!L58</f>
        <v>4500000</v>
      </c>
      <c r="L66" s="33">
        <f>+'[3]2. DETALLADO MARZO 2026'!D71</f>
        <v>1000000</v>
      </c>
      <c r="M66" s="123">
        <f t="shared" si="8"/>
        <v>0.22222222222222221</v>
      </c>
      <c r="N66" s="33">
        <f>+'[3]2. DETALLADO MARZO 2026'!H71</f>
        <v>0</v>
      </c>
      <c r="O66" s="33">
        <f t="shared" si="9"/>
        <v>0</v>
      </c>
      <c r="P66" s="103">
        <f t="shared" si="12"/>
        <v>0</v>
      </c>
      <c r="Q66" s="31" t="str">
        <f t="shared" si="11"/>
        <v>MUY BAJO</v>
      </c>
      <c r="R66" s="98"/>
      <c r="S66" s="32">
        <f>+I66*P66</f>
        <v>0</v>
      </c>
      <c r="T66" s="31" t="str">
        <f t="shared" si="4"/>
        <v>MUY BAJO</v>
      </c>
    </row>
    <row r="67" spans="1:20" ht="38.25" x14ac:dyDescent="0.25">
      <c r="A67" s="154"/>
      <c r="B67" s="10" t="s">
        <v>40</v>
      </c>
      <c r="C67" s="3" t="s">
        <v>31</v>
      </c>
      <c r="D67" s="1" t="s">
        <v>44</v>
      </c>
      <c r="E67" s="49">
        <v>26</v>
      </c>
      <c r="F67" s="130">
        <f>+'[1]PIND 2026'!I59</f>
        <v>4</v>
      </c>
      <c r="G67" s="49" t="s">
        <v>289</v>
      </c>
      <c r="H67" s="136">
        <f>+'[2]reporte T1'!K60</f>
        <v>0</v>
      </c>
      <c r="I67" s="55">
        <f t="shared" si="13"/>
        <v>0</v>
      </c>
      <c r="J67" s="31" t="str">
        <f t="shared" si="14"/>
        <v>MUY BAJO</v>
      </c>
      <c r="K67" s="33">
        <f>+[1]PINDTOTAL!L59</f>
        <v>6000000</v>
      </c>
      <c r="L67" s="33">
        <f>+'[3]2. DETALLADO MARZO 2026'!D72</f>
        <v>1000000</v>
      </c>
      <c r="M67" s="123">
        <f t="shared" si="8"/>
        <v>0.16666666666666666</v>
      </c>
      <c r="N67" s="33">
        <f>+'[3]2. DETALLADO MARZO 2026'!H72</f>
        <v>0</v>
      </c>
      <c r="O67" s="33">
        <f t="shared" si="9"/>
        <v>0</v>
      </c>
      <c r="P67" s="103">
        <f t="shared" si="12"/>
        <v>0</v>
      </c>
      <c r="Q67" s="31" t="str">
        <f t="shared" si="11"/>
        <v>MUY BAJO</v>
      </c>
      <c r="R67" s="98"/>
      <c r="S67" s="32">
        <f>+I67*P67</f>
        <v>0</v>
      </c>
      <c r="T67" s="31" t="str">
        <f t="shared" si="4"/>
        <v>MUY BAJO</v>
      </c>
    </row>
    <row r="68" spans="1:20" ht="38.25" x14ac:dyDescent="0.25">
      <c r="A68" s="154"/>
      <c r="B68" s="10" t="s">
        <v>40</v>
      </c>
      <c r="C68" s="3" t="s">
        <v>27</v>
      </c>
      <c r="D68" s="1" t="s">
        <v>45</v>
      </c>
      <c r="E68" s="49">
        <v>0</v>
      </c>
      <c r="F68" s="130">
        <f>+'[1]PIND 2026'!I60</f>
        <v>8</v>
      </c>
      <c r="G68" s="49" t="s">
        <v>289</v>
      </c>
      <c r="H68" s="136">
        <f>+'[2]reporte T1'!K61</f>
        <v>0</v>
      </c>
      <c r="I68" s="55">
        <f t="shared" si="13"/>
        <v>0</v>
      </c>
      <c r="J68" s="31" t="str">
        <f t="shared" si="14"/>
        <v>MUY BAJO</v>
      </c>
      <c r="K68" s="33">
        <f>+[1]PINDTOTAL!L60</f>
        <v>110000000</v>
      </c>
      <c r="L68" s="33">
        <f>+'[3]2. DETALLADO MARZO 2026'!D73</f>
        <v>10000000</v>
      </c>
      <c r="M68" s="123">
        <f t="shared" si="8"/>
        <v>9.0909090909090912E-2</v>
      </c>
      <c r="N68" s="33">
        <f>+'[3]2. DETALLADO MARZO 2026'!H73</f>
        <v>0</v>
      </c>
      <c r="O68" s="33">
        <f t="shared" si="9"/>
        <v>0</v>
      </c>
      <c r="P68" s="103">
        <f t="shared" si="12"/>
        <v>0</v>
      </c>
      <c r="Q68" s="31" t="str">
        <f t="shared" si="11"/>
        <v>MUY BAJO</v>
      </c>
      <c r="R68" s="98"/>
      <c r="S68" s="32">
        <f>+I68*P68</f>
        <v>0</v>
      </c>
      <c r="T68" s="31" t="str">
        <f t="shared" si="4"/>
        <v>MUY BAJO</v>
      </c>
    </row>
    <row r="69" spans="1:20" ht="38.25" x14ac:dyDescent="0.25">
      <c r="A69" s="154"/>
      <c r="B69" s="10" t="s">
        <v>40</v>
      </c>
      <c r="C69" s="3" t="s">
        <v>29</v>
      </c>
      <c r="D69" s="1" t="s">
        <v>45</v>
      </c>
      <c r="E69" s="49">
        <v>0</v>
      </c>
      <c r="F69" s="130">
        <f>+'[1]PIND 2026'!I61</f>
        <v>1</v>
      </c>
      <c r="G69" s="49" t="s">
        <v>289</v>
      </c>
      <c r="H69" s="136">
        <f>+'[2]reporte T1'!K62</f>
        <v>0</v>
      </c>
      <c r="I69" s="55">
        <f t="shared" si="13"/>
        <v>0</v>
      </c>
      <c r="J69" s="31" t="str">
        <f t="shared" si="14"/>
        <v>MUY BAJO</v>
      </c>
      <c r="K69" s="33">
        <f>+[1]PINDTOTAL!L61</f>
        <v>7700000</v>
      </c>
      <c r="L69" s="33">
        <f>+'[3]2. DETALLADO MARZO 2026'!D74</f>
        <v>2000000</v>
      </c>
      <c r="M69" s="123">
        <f t="shared" si="8"/>
        <v>0.25974025974025972</v>
      </c>
      <c r="N69" s="33">
        <f>+'[3]2. DETALLADO MARZO 2026'!H74</f>
        <v>0</v>
      </c>
      <c r="O69" s="33">
        <f t="shared" si="9"/>
        <v>0</v>
      </c>
      <c r="P69" s="103">
        <f t="shared" si="12"/>
        <v>0</v>
      </c>
      <c r="Q69" s="31" t="str">
        <f t="shared" si="11"/>
        <v>MUY BAJO</v>
      </c>
      <c r="R69" s="98"/>
      <c r="S69" s="32">
        <f>+I69*P69</f>
        <v>0</v>
      </c>
      <c r="T69" s="31" t="str">
        <f t="shared" si="4"/>
        <v>MUY BAJO</v>
      </c>
    </row>
    <row r="70" spans="1:20" ht="38.25" x14ac:dyDescent="0.25">
      <c r="A70" s="154"/>
      <c r="B70" s="10" t="s">
        <v>40</v>
      </c>
      <c r="C70" s="3" t="s">
        <v>30</v>
      </c>
      <c r="D70" s="1" t="s">
        <v>45</v>
      </c>
      <c r="E70" s="49">
        <v>0</v>
      </c>
      <c r="F70" s="130">
        <f>+'[1]PIND 2026'!I62</f>
        <v>1</v>
      </c>
      <c r="G70" s="49" t="s">
        <v>289</v>
      </c>
      <c r="H70" s="136">
        <f>+'[2]reporte T1'!K63</f>
        <v>0</v>
      </c>
      <c r="I70" s="55">
        <f t="shared" si="13"/>
        <v>0</v>
      </c>
      <c r="J70" s="31" t="str">
        <f t="shared" si="14"/>
        <v>MUY BAJO</v>
      </c>
      <c r="K70" s="33">
        <f>+[1]PINDTOTAL!L62</f>
        <v>7700000</v>
      </c>
      <c r="L70" s="33">
        <f>+'[3]2. DETALLADO MARZO 2026'!D75</f>
        <v>2000000</v>
      </c>
      <c r="M70" s="123">
        <f t="shared" si="8"/>
        <v>0.25974025974025972</v>
      </c>
      <c r="N70" s="33">
        <f>+'[3]2. DETALLADO MARZO 2026'!H75</f>
        <v>0</v>
      </c>
      <c r="O70" s="33">
        <f t="shared" si="9"/>
        <v>0</v>
      </c>
      <c r="P70" s="103">
        <f t="shared" si="12"/>
        <v>0</v>
      </c>
      <c r="Q70" s="31" t="str">
        <f t="shared" si="11"/>
        <v>MUY BAJO</v>
      </c>
      <c r="R70" s="98"/>
      <c r="S70" s="32">
        <f>+I70*P70</f>
        <v>0</v>
      </c>
      <c r="T70" s="31" t="str">
        <f t="shared" si="4"/>
        <v>MUY BAJO</v>
      </c>
    </row>
    <row r="71" spans="1:20" ht="38.25" x14ac:dyDescent="0.25">
      <c r="A71" s="154"/>
      <c r="B71" s="10" t="s">
        <v>40</v>
      </c>
      <c r="C71" s="3" t="s">
        <v>31</v>
      </c>
      <c r="D71" s="1" t="s">
        <v>45</v>
      </c>
      <c r="E71" s="49">
        <v>0</v>
      </c>
      <c r="F71" s="130">
        <f>+'[1]PIND 2026'!I63</f>
        <v>1</v>
      </c>
      <c r="G71" s="49" t="s">
        <v>289</v>
      </c>
      <c r="H71" s="136">
        <f>+'[2]reporte T1'!K64</f>
        <v>0</v>
      </c>
      <c r="I71" s="55">
        <f t="shared" si="13"/>
        <v>0</v>
      </c>
      <c r="J71" s="31" t="str">
        <f t="shared" si="14"/>
        <v>MUY BAJO</v>
      </c>
      <c r="K71" s="33">
        <f>+[1]PINDTOTAL!L63</f>
        <v>7700000</v>
      </c>
      <c r="L71" s="33">
        <f>+'[3]2. DETALLADO MARZO 2026'!D76</f>
        <v>2000000</v>
      </c>
      <c r="M71" s="123">
        <f t="shared" si="8"/>
        <v>0.25974025974025972</v>
      </c>
      <c r="N71" s="33">
        <f>+'[3]2. DETALLADO MARZO 2026'!H76</f>
        <v>0</v>
      </c>
      <c r="O71" s="33">
        <f t="shared" si="9"/>
        <v>0</v>
      </c>
      <c r="P71" s="103">
        <f t="shared" si="12"/>
        <v>0</v>
      </c>
      <c r="Q71" s="31" t="str">
        <f t="shared" si="11"/>
        <v>MUY BAJO</v>
      </c>
      <c r="R71" s="98"/>
      <c r="S71" s="32">
        <f>+I71*P71</f>
        <v>0</v>
      </c>
      <c r="T71" s="31" t="str">
        <f t="shared" si="4"/>
        <v>MUY BAJO</v>
      </c>
    </row>
    <row r="72" spans="1:20" ht="25.5" x14ac:dyDescent="0.25">
      <c r="A72" s="154"/>
      <c r="B72" s="10" t="s">
        <v>46</v>
      </c>
      <c r="C72" s="3" t="s">
        <v>1</v>
      </c>
      <c r="D72" s="1" t="s">
        <v>47</v>
      </c>
      <c r="E72" s="65">
        <v>1</v>
      </c>
      <c r="F72" s="130">
        <f>+'[1]PIND 2026'!I64</f>
        <v>0.7</v>
      </c>
      <c r="G72" s="49" t="s">
        <v>290</v>
      </c>
      <c r="H72" s="136">
        <f>+'[2]reporte T1'!K65</f>
        <v>0</v>
      </c>
      <c r="I72" s="55">
        <f t="shared" si="13"/>
        <v>0</v>
      </c>
      <c r="J72" s="31" t="str">
        <f t="shared" si="14"/>
        <v>MUY BAJO</v>
      </c>
      <c r="K72" s="33">
        <f>+[1]PINDTOTAL!L64</f>
        <v>0</v>
      </c>
      <c r="L72" s="33">
        <f>+'[3]2. DETALLADO MARZO 2026'!D77</f>
        <v>0</v>
      </c>
      <c r="M72" s="123"/>
      <c r="N72" s="33">
        <f>+'[3]2. DETALLADO MARZO 2026'!H77</f>
        <v>0</v>
      </c>
      <c r="O72" s="33">
        <f t="shared" si="9"/>
        <v>0</v>
      </c>
      <c r="P72" s="103"/>
      <c r="Q72" s="31" t="s">
        <v>293</v>
      </c>
      <c r="R72" s="98"/>
      <c r="S72" s="32"/>
      <c r="T72" s="31" t="s">
        <v>293</v>
      </c>
    </row>
    <row r="73" spans="1:20" ht="38.25" x14ac:dyDescent="0.25">
      <c r="A73" s="154"/>
      <c r="B73" s="10" t="s">
        <v>46</v>
      </c>
      <c r="C73" s="3" t="s">
        <v>1</v>
      </c>
      <c r="D73" s="1" t="s">
        <v>48</v>
      </c>
      <c r="E73" s="65">
        <v>0</v>
      </c>
      <c r="F73" s="130">
        <f>+'[1]PIND 2026'!I65</f>
        <v>0</v>
      </c>
      <c r="G73" s="49" t="s">
        <v>290</v>
      </c>
      <c r="H73" s="136">
        <f>+'[2]reporte T1'!K66</f>
        <v>0</v>
      </c>
      <c r="I73" s="55"/>
      <c r="J73" s="31" t="s">
        <v>293</v>
      </c>
      <c r="K73" s="33">
        <f>+[1]PINDTOTAL!L65</f>
        <v>0</v>
      </c>
      <c r="L73" s="33">
        <f>+'[3]2. DETALLADO MARZO 2026'!D78</f>
        <v>0</v>
      </c>
      <c r="M73" s="123"/>
      <c r="N73" s="33">
        <f>+'[3]2. DETALLADO MARZO 2026'!H78</f>
        <v>0</v>
      </c>
      <c r="O73" s="33">
        <f t="shared" si="9"/>
        <v>0</v>
      </c>
      <c r="P73" s="103"/>
      <c r="Q73" s="31" t="s">
        <v>293</v>
      </c>
      <c r="R73" s="98"/>
      <c r="S73" s="32"/>
      <c r="T73" s="31" t="s">
        <v>293</v>
      </c>
    </row>
    <row r="74" spans="1:20" ht="25.5" x14ac:dyDescent="0.25">
      <c r="A74" s="154"/>
      <c r="B74" s="10" t="s">
        <v>49</v>
      </c>
      <c r="C74" s="3" t="s">
        <v>1</v>
      </c>
      <c r="D74" s="1" t="s">
        <v>50</v>
      </c>
      <c r="E74" s="65">
        <v>0</v>
      </c>
      <c r="F74" s="130">
        <f>+'[1]PIND 2026'!I66</f>
        <v>0.3</v>
      </c>
      <c r="G74" s="49" t="s">
        <v>290</v>
      </c>
      <c r="H74" s="136">
        <f>+'[2]reporte T1'!K67</f>
        <v>0</v>
      </c>
      <c r="I74" s="55">
        <f t="shared" si="13"/>
        <v>0</v>
      </c>
      <c r="J74" s="31" t="str">
        <f t="shared" si="14"/>
        <v>MUY BAJO</v>
      </c>
      <c r="K74" s="33">
        <f>+[1]PINDTOTAL!L66</f>
        <v>0</v>
      </c>
      <c r="L74" s="33">
        <f>+'[3]2. DETALLADO MARZO 2026'!D79</f>
        <v>0</v>
      </c>
      <c r="M74" s="123"/>
      <c r="N74" s="33">
        <f>+'[3]2. DETALLADO MARZO 2026'!H79</f>
        <v>0</v>
      </c>
      <c r="O74" s="33">
        <f t="shared" si="9"/>
        <v>0</v>
      </c>
      <c r="P74" s="103"/>
      <c r="Q74" s="31" t="s">
        <v>293</v>
      </c>
      <c r="R74" s="98"/>
      <c r="S74" s="32"/>
      <c r="T74" s="31" t="s">
        <v>293</v>
      </c>
    </row>
    <row r="75" spans="1:20" ht="25.5" x14ac:dyDescent="0.25">
      <c r="A75" s="154"/>
      <c r="B75" s="10" t="s">
        <v>49</v>
      </c>
      <c r="C75" s="3" t="s">
        <v>27</v>
      </c>
      <c r="D75" s="1" t="s">
        <v>51</v>
      </c>
      <c r="E75" s="65">
        <v>0</v>
      </c>
      <c r="F75" s="130">
        <f>+'[1]PIND 2026'!I67</f>
        <v>0</v>
      </c>
      <c r="G75" s="49" t="s">
        <v>290</v>
      </c>
      <c r="H75" s="136">
        <f>+'[2]reporte T1'!K68</f>
        <v>0</v>
      </c>
      <c r="I75" s="55"/>
      <c r="J75" s="31" t="s">
        <v>293</v>
      </c>
      <c r="K75" s="33">
        <f>+[1]PINDTOTAL!L67</f>
        <v>0</v>
      </c>
      <c r="L75" s="33">
        <f>+'[3]2. DETALLADO MARZO 2026'!D80</f>
        <v>0</v>
      </c>
      <c r="M75" s="123"/>
      <c r="N75" s="33">
        <f>+'[3]2. DETALLADO MARZO 2026'!H80</f>
        <v>0</v>
      </c>
      <c r="O75" s="33">
        <f t="shared" si="9"/>
        <v>0</v>
      </c>
      <c r="P75" s="103"/>
      <c r="Q75" s="31" t="s">
        <v>293</v>
      </c>
      <c r="R75" s="98"/>
      <c r="S75" s="32"/>
      <c r="T75" s="31" t="s">
        <v>293</v>
      </c>
    </row>
    <row r="76" spans="1:20" ht="25.5" x14ac:dyDescent="0.25">
      <c r="A76" s="154"/>
      <c r="B76" s="10" t="s">
        <v>49</v>
      </c>
      <c r="C76" s="3" t="s">
        <v>29</v>
      </c>
      <c r="D76" s="1" t="s">
        <v>51</v>
      </c>
      <c r="E76" s="65">
        <v>0</v>
      </c>
      <c r="F76" s="130">
        <f>+'[1]PIND 2026'!I68</f>
        <v>0</v>
      </c>
      <c r="G76" s="49" t="s">
        <v>290</v>
      </c>
      <c r="H76" s="136">
        <f>+'[2]reporte T1'!K69</f>
        <v>0</v>
      </c>
      <c r="I76" s="55"/>
      <c r="J76" s="31" t="s">
        <v>293</v>
      </c>
      <c r="K76" s="33">
        <f>+[1]PINDTOTAL!L68</f>
        <v>0</v>
      </c>
      <c r="L76" s="33">
        <f>+'[3]2. DETALLADO MARZO 2026'!D81</f>
        <v>0</v>
      </c>
      <c r="M76" s="123"/>
      <c r="N76" s="33">
        <f>+'[3]2. DETALLADO MARZO 2026'!H81</f>
        <v>0</v>
      </c>
      <c r="O76" s="33">
        <f t="shared" si="9"/>
        <v>0</v>
      </c>
      <c r="P76" s="103"/>
      <c r="Q76" s="31" t="s">
        <v>293</v>
      </c>
      <c r="R76" s="98"/>
      <c r="S76" s="32"/>
      <c r="T76" s="31" t="s">
        <v>293</v>
      </c>
    </row>
    <row r="77" spans="1:20" ht="25.5" x14ac:dyDescent="0.25">
      <c r="A77" s="154"/>
      <c r="B77" s="10" t="s">
        <v>49</v>
      </c>
      <c r="C77" s="3" t="s">
        <v>30</v>
      </c>
      <c r="D77" s="1" t="s">
        <v>51</v>
      </c>
      <c r="E77" s="65">
        <v>0</v>
      </c>
      <c r="F77" s="130">
        <f>+'[1]PIND 2026'!I69</f>
        <v>0</v>
      </c>
      <c r="G77" s="49" t="s">
        <v>290</v>
      </c>
      <c r="H77" s="136">
        <f>+'[2]reporte T1'!K70</f>
        <v>0</v>
      </c>
      <c r="I77" s="55"/>
      <c r="J77" s="31" t="s">
        <v>293</v>
      </c>
      <c r="K77" s="33">
        <f>+[1]PINDTOTAL!L69</f>
        <v>0</v>
      </c>
      <c r="L77" s="33">
        <f>+'[3]2. DETALLADO MARZO 2026'!D82</f>
        <v>0</v>
      </c>
      <c r="M77" s="123"/>
      <c r="N77" s="33">
        <f>+'[3]2. DETALLADO MARZO 2026'!H82</f>
        <v>0</v>
      </c>
      <c r="O77" s="33">
        <f t="shared" si="9"/>
        <v>0</v>
      </c>
      <c r="P77" s="103"/>
      <c r="Q77" s="31" t="s">
        <v>293</v>
      </c>
      <c r="R77" s="98"/>
      <c r="S77" s="32"/>
      <c r="T77" s="31" t="s">
        <v>293</v>
      </c>
    </row>
    <row r="78" spans="1:20" ht="25.5" x14ac:dyDescent="0.25">
      <c r="A78" s="154"/>
      <c r="B78" s="14" t="s">
        <v>49</v>
      </c>
      <c r="C78" s="15" t="s">
        <v>31</v>
      </c>
      <c r="D78" s="16" t="s">
        <v>51</v>
      </c>
      <c r="E78" s="70">
        <v>0</v>
      </c>
      <c r="F78" s="130">
        <f>+'[1]PIND 2026'!I70</f>
        <v>0</v>
      </c>
      <c r="G78" s="71" t="s">
        <v>290</v>
      </c>
      <c r="H78" s="136">
        <f>+'[2]reporte T1'!K71</f>
        <v>0</v>
      </c>
      <c r="I78" s="72"/>
      <c r="J78" s="31" t="s">
        <v>293</v>
      </c>
      <c r="K78" s="33">
        <f>+[1]PINDTOTAL!L70</f>
        <v>0</v>
      </c>
      <c r="L78" s="33">
        <f>+'[3]2. DETALLADO MARZO 2026'!D83</f>
        <v>0</v>
      </c>
      <c r="M78" s="123"/>
      <c r="N78" s="33">
        <f>+'[3]2. DETALLADO MARZO 2026'!H83</f>
        <v>0</v>
      </c>
      <c r="O78" s="33">
        <f t="shared" si="9"/>
        <v>0</v>
      </c>
      <c r="P78" s="103"/>
      <c r="Q78" s="31" t="s">
        <v>293</v>
      </c>
      <c r="R78" s="98"/>
      <c r="S78" s="32"/>
      <c r="T78" s="40" t="s">
        <v>293</v>
      </c>
    </row>
    <row r="79" spans="1:20" ht="25.5" x14ac:dyDescent="0.25">
      <c r="A79" s="154"/>
      <c r="B79" s="6" t="s">
        <v>302</v>
      </c>
      <c r="C79" s="7"/>
      <c r="D79" s="7"/>
      <c r="E79" s="73"/>
      <c r="F79" s="73"/>
      <c r="G79" s="20"/>
      <c r="H79" s="20"/>
      <c r="I79" s="74">
        <f>+AVERAGE(I29:I78)</f>
        <v>0.15281784647638452</v>
      </c>
      <c r="J79" s="31" t="str">
        <f>IF(I79&lt;=20%,"MUY BAJO",IF(AND(I79&gt;20%,I79&lt;=40%),"BAJO",IF(AND(I79&gt;40%,I79&lt;=60%),"MEDIO",IF(AND(I79&gt;60%,I79&lt;=80%),"ALTO","MUY ALTO"))))</f>
        <v>MUY BAJO</v>
      </c>
      <c r="K79" s="36">
        <f>SUM(K29:K78)</f>
        <v>5342600000</v>
      </c>
      <c r="L79" s="36">
        <f>SUM(L29:L78)</f>
        <v>1700650170</v>
      </c>
      <c r="M79" s="74">
        <f>+L79/K79</f>
        <v>0.31831882791150379</v>
      </c>
      <c r="N79" s="36">
        <f>SUM(N29:N78)</f>
        <v>237766205</v>
      </c>
      <c r="O79" s="36">
        <f>SUM(O29:O78)</f>
        <v>237766205</v>
      </c>
      <c r="P79" s="107">
        <f>+O79/L79</f>
        <v>0.13980900316494838</v>
      </c>
      <c r="Q79" s="31" t="str">
        <f t="shared" ref="Q79:Q96" si="15">IF(P79&lt;=20%,"MUY BAJO",IF(AND(P79&gt;20%,P79&lt;=40%),"BAJO",IF(AND(P79&gt;40%,P79&lt;=60%),"MEDIO",IF(AND(P79&gt;60%,P79&lt;=80%),"ALTO","MUY ALTO"))))</f>
        <v>MUY BAJO</v>
      </c>
      <c r="R79" s="98"/>
      <c r="S79" s="73">
        <f>+I79*P79</f>
        <v>2.136531078167744E-2</v>
      </c>
      <c r="T79" s="31" t="str">
        <f t="shared" ref="T79:T96" si="16">IF(S79&lt;=20%,"MUY BAJO",IF(AND(S79&gt;20%,S79&lt;=40%),"BAJO",IF(AND(S79&gt;40%,S79&lt;=60%),"MEDIO",IF(AND(S79&gt;60%,S79&lt;=80%),"ALTO","MUY ALTO"))))</f>
        <v>MUY BAJO</v>
      </c>
    </row>
    <row r="80" spans="1:20" ht="63.75" x14ac:dyDescent="0.25">
      <c r="A80" s="154"/>
      <c r="B80" s="17" t="s">
        <v>52</v>
      </c>
      <c r="C80" s="18" t="s">
        <v>1</v>
      </c>
      <c r="D80" s="19" t="s">
        <v>53</v>
      </c>
      <c r="E80" s="66">
        <v>0</v>
      </c>
      <c r="F80" s="130">
        <f>+'[1]PIND 2026'!I71</f>
        <v>9</v>
      </c>
      <c r="G80" s="66" t="s">
        <v>289</v>
      </c>
      <c r="H80" s="136">
        <f>+'[2]reporte T1'!K72</f>
        <v>0</v>
      </c>
      <c r="I80" s="68">
        <f t="shared" ref="I80:I99" si="17">+H80/F80</f>
        <v>0</v>
      </c>
      <c r="J80" s="41" t="str">
        <f t="shared" si="14"/>
        <v>MUY BAJO</v>
      </c>
      <c r="K80" s="33">
        <f>+[1]PINDTOTAL!L71</f>
        <v>50000000</v>
      </c>
      <c r="L80" s="33">
        <f>+'[3]2. DETALLADO MARZO 2026'!D85</f>
        <v>168548667</v>
      </c>
      <c r="M80" s="123">
        <f t="shared" si="8"/>
        <v>3.3709733399999999</v>
      </c>
      <c r="N80" s="33">
        <f>+'[3]2. DETALLADO MARZO 2026'!H85</f>
        <v>58633333</v>
      </c>
      <c r="O80" s="33">
        <f t="shared" si="9"/>
        <v>58633333</v>
      </c>
      <c r="P80" s="108">
        <f>+O80/L80</f>
        <v>0.34787182861552979</v>
      </c>
      <c r="Q80" s="31" t="str">
        <f t="shared" si="15"/>
        <v>BAJO</v>
      </c>
      <c r="R80" s="98"/>
      <c r="S80" s="32">
        <f>+I80*P80</f>
        <v>0</v>
      </c>
      <c r="T80" s="41" t="str">
        <f t="shared" si="16"/>
        <v>MUY BAJO</v>
      </c>
    </row>
    <row r="81" spans="1:20" ht="38.25" x14ac:dyDescent="0.25">
      <c r="A81" s="154"/>
      <c r="B81" s="10" t="s">
        <v>54</v>
      </c>
      <c r="C81" s="3" t="s">
        <v>27</v>
      </c>
      <c r="D81" s="1" t="s">
        <v>55</v>
      </c>
      <c r="E81" s="49">
        <v>1362</v>
      </c>
      <c r="F81" s="130">
        <f>+'[1]PIND 2026'!I72</f>
        <v>150</v>
      </c>
      <c r="G81" s="49" t="s">
        <v>289</v>
      </c>
      <c r="H81" s="136">
        <f>+'[2]reporte T1'!K73</f>
        <v>7</v>
      </c>
      <c r="I81" s="55">
        <f t="shared" si="17"/>
        <v>4.6666666666666669E-2</v>
      </c>
      <c r="J81" s="31" t="str">
        <f t="shared" si="14"/>
        <v>MUY BAJO</v>
      </c>
      <c r="K81" s="33">
        <f>+[1]PINDTOTAL!L72</f>
        <v>250000000</v>
      </c>
      <c r="L81" s="33">
        <f>+'[3]2. DETALLADO MARZO 2026'!D86</f>
        <v>29000000</v>
      </c>
      <c r="M81" s="123">
        <f t="shared" si="8"/>
        <v>0.11600000000000001</v>
      </c>
      <c r="N81" s="33">
        <f>+'[3]2. DETALLADO MARZO 2026'!H86</f>
        <v>11270000</v>
      </c>
      <c r="O81" s="33">
        <f t="shared" si="9"/>
        <v>11270000</v>
      </c>
      <c r="P81" s="108">
        <f t="shared" ref="P81:P96" si="18">+O81/L81</f>
        <v>0.38862068965517244</v>
      </c>
      <c r="Q81" s="31" t="str">
        <f t="shared" si="15"/>
        <v>BAJO</v>
      </c>
      <c r="R81" s="98"/>
      <c r="S81" s="32">
        <f>+I81*P81</f>
        <v>1.8135632183908047E-2</v>
      </c>
      <c r="T81" s="31" t="str">
        <f t="shared" si="16"/>
        <v>MUY BAJO</v>
      </c>
    </row>
    <row r="82" spans="1:20" ht="38.25" x14ac:dyDescent="0.25">
      <c r="A82" s="154"/>
      <c r="B82" s="10" t="s">
        <v>54</v>
      </c>
      <c r="C82" s="3" t="s">
        <v>29</v>
      </c>
      <c r="D82" s="1" t="s">
        <v>55</v>
      </c>
      <c r="E82" s="49">
        <v>46</v>
      </c>
      <c r="F82" s="130">
        <f>+'[1]PIND 2026'!I73</f>
        <v>5</v>
      </c>
      <c r="G82" s="49" t="s">
        <v>289</v>
      </c>
      <c r="H82" s="136">
        <f>+'[2]reporte T1'!K74</f>
        <v>0</v>
      </c>
      <c r="I82" s="55">
        <f t="shared" si="17"/>
        <v>0</v>
      </c>
      <c r="J82" s="31" t="str">
        <f t="shared" si="14"/>
        <v>MUY BAJO</v>
      </c>
      <c r="K82" s="33">
        <f>+[1]PINDTOTAL!L73</f>
        <v>10000000</v>
      </c>
      <c r="L82" s="33">
        <f>+'[3]2. DETALLADO MARZO 2026'!D87</f>
        <v>3000000</v>
      </c>
      <c r="M82" s="123">
        <f t="shared" si="8"/>
        <v>0.3</v>
      </c>
      <c r="N82" s="33">
        <f>+'[3]2. DETALLADO MARZO 2026'!H87</f>
        <v>0</v>
      </c>
      <c r="O82" s="33">
        <f t="shared" si="9"/>
        <v>0</v>
      </c>
      <c r="P82" s="108">
        <f t="shared" si="18"/>
        <v>0</v>
      </c>
      <c r="Q82" s="31" t="str">
        <f t="shared" si="15"/>
        <v>MUY BAJO</v>
      </c>
      <c r="R82" s="98"/>
      <c r="S82" s="32">
        <f>+I82*P82</f>
        <v>0</v>
      </c>
      <c r="T82" s="31" t="str">
        <f t="shared" si="16"/>
        <v>MUY BAJO</v>
      </c>
    </row>
    <row r="83" spans="1:20" ht="38.25" x14ac:dyDescent="0.25">
      <c r="A83" s="154"/>
      <c r="B83" s="10" t="s">
        <v>54</v>
      </c>
      <c r="C83" s="3" t="s">
        <v>30</v>
      </c>
      <c r="D83" s="1" t="s">
        <v>55</v>
      </c>
      <c r="E83" s="49">
        <v>14</v>
      </c>
      <c r="F83" s="130">
        <f>+'[1]PIND 2026'!I74</f>
        <v>3</v>
      </c>
      <c r="G83" s="49" t="s">
        <v>289</v>
      </c>
      <c r="H83" s="136">
        <f>+'[2]reporte T1'!K75</f>
        <v>0</v>
      </c>
      <c r="I83" s="55">
        <f t="shared" si="17"/>
        <v>0</v>
      </c>
      <c r="J83" s="31" t="str">
        <f t="shared" si="14"/>
        <v>MUY BAJO</v>
      </c>
      <c r="K83" s="33">
        <f>+[1]PINDTOTAL!L74</f>
        <v>5000000</v>
      </c>
      <c r="L83" s="33">
        <f>+'[3]2. DETALLADO MARZO 2026'!D88</f>
        <v>3000000</v>
      </c>
      <c r="M83" s="123">
        <f t="shared" si="8"/>
        <v>0.6</v>
      </c>
      <c r="N83" s="33">
        <f>+'[3]2. DETALLADO MARZO 2026'!H88</f>
        <v>0</v>
      </c>
      <c r="O83" s="33">
        <f t="shared" si="9"/>
        <v>0</v>
      </c>
      <c r="P83" s="108">
        <f t="shared" si="18"/>
        <v>0</v>
      </c>
      <c r="Q83" s="31" t="str">
        <f t="shared" si="15"/>
        <v>MUY BAJO</v>
      </c>
      <c r="R83" s="98"/>
      <c r="S83" s="32">
        <f>+I83*P83</f>
        <v>0</v>
      </c>
      <c r="T83" s="31" t="str">
        <f t="shared" si="16"/>
        <v>MUY BAJO</v>
      </c>
    </row>
    <row r="84" spans="1:20" ht="38.25" x14ac:dyDescent="0.25">
      <c r="A84" s="154"/>
      <c r="B84" s="10" t="s">
        <v>54</v>
      </c>
      <c r="C84" s="3" t="s">
        <v>31</v>
      </c>
      <c r="D84" s="1" t="s">
        <v>55</v>
      </c>
      <c r="E84" s="49">
        <v>54</v>
      </c>
      <c r="F84" s="130">
        <f>+'[1]PIND 2026'!I75</f>
        <v>8</v>
      </c>
      <c r="G84" s="49" t="s">
        <v>289</v>
      </c>
      <c r="H84" s="136">
        <f>+'[2]reporte T1'!K76</f>
        <v>2</v>
      </c>
      <c r="I84" s="55">
        <f t="shared" si="17"/>
        <v>0.25</v>
      </c>
      <c r="J84" s="31" t="str">
        <f t="shared" si="14"/>
        <v>BAJO</v>
      </c>
      <c r="K84" s="33">
        <f>+[1]PINDTOTAL!L75</f>
        <v>13000000</v>
      </c>
      <c r="L84" s="33">
        <f>+'[3]2. DETALLADO MARZO 2026'!D89</f>
        <v>3000000</v>
      </c>
      <c r="M84" s="123">
        <f t="shared" si="8"/>
        <v>0.23076923076923078</v>
      </c>
      <c r="N84" s="33">
        <f>+'[3]2. DETALLADO MARZO 2026'!H89</f>
        <v>0</v>
      </c>
      <c r="O84" s="33">
        <f t="shared" si="9"/>
        <v>0</v>
      </c>
      <c r="P84" s="108">
        <f t="shared" si="18"/>
        <v>0</v>
      </c>
      <c r="Q84" s="31" t="str">
        <f t="shared" si="15"/>
        <v>MUY BAJO</v>
      </c>
      <c r="R84" s="98"/>
      <c r="S84" s="32">
        <f>+I84*P84</f>
        <v>0</v>
      </c>
      <c r="T84" s="31" t="str">
        <f t="shared" si="16"/>
        <v>MUY BAJO</v>
      </c>
    </row>
    <row r="85" spans="1:20" ht="38.25" x14ac:dyDescent="0.25">
      <c r="A85" s="154"/>
      <c r="B85" s="10" t="s">
        <v>54</v>
      </c>
      <c r="C85" s="3" t="s">
        <v>27</v>
      </c>
      <c r="D85" s="1" t="s">
        <v>56</v>
      </c>
      <c r="E85" s="66">
        <v>1942</v>
      </c>
      <c r="F85" s="130">
        <f>+'[1]PIND 2026'!I76</f>
        <v>20</v>
      </c>
      <c r="G85" s="66" t="s">
        <v>289</v>
      </c>
      <c r="H85" s="136">
        <f>+'[2]reporte T1'!K77</f>
        <v>8</v>
      </c>
      <c r="I85" s="68">
        <f t="shared" si="17"/>
        <v>0.4</v>
      </c>
      <c r="J85" s="31" t="str">
        <f t="shared" si="14"/>
        <v>BAJO</v>
      </c>
      <c r="K85" s="33">
        <f>+[1]PINDTOTAL!L76</f>
        <v>20000000</v>
      </c>
      <c r="L85" s="33">
        <f>+'[3]2. DETALLADO MARZO 2026'!D90</f>
        <v>15000000</v>
      </c>
      <c r="M85" s="123">
        <f t="shared" si="8"/>
        <v>0.75</v>
      </c>
      <c r="N85" s="33">
        <f>+'[3]2. DETALLADO MARZO 2026'!H90</f>
        <v>1000000</v>
      </c>
      <c r="O85" s="33">
        <f t="shared" si="9"/>
        <v>1000000</v>
      </c>
      <c r="P85" s="108">
        <f t="shared" si="18"/>
        <v>6.6666666666666666E-2</v>
      </c>
      <c r="Q85" s="31" t="str">
        <f t="shared" si="15"/>
        <v>MUY BAJO</v>
      </c>
      <c r="R85" s="98"/>
      <c r="S85" s="32">
        <f>+I85*P85</f>
        <v>2.6666666666666668E-2</v>
      </c>
      <c r="T85" s="31" t="str">
        <f t="shared" si="16"/>
        <v>MUY BAJO</v>
      </c>
    </row>
    <row r="86" spans="1:20" ht="38.25" x14ac:dyDescent="0.25">
      <c r="A86" s="154"/>
      <c r="B86" s="10" t="s">
        <v>54</v>
      </c>
      <c r="C86" s="3" t="s">
        <v>29</v>
      </c>
      <c r="D86" s="1" t="s">
        <v>56</v>
      </c>
      <c r="E86" s="49">
        <v>46</v>
      </c>
      <c r="F86" s="130">
        <f>+'[1]PIND 2026'!I77</f>
        <v>6</v>
      </c>
      <c r="G86" s="49" t="s">
        <v>289</v>
      </c>
      <c r="H86" s="136">
        <f>+'[2]reporte T1'!K78</f>
        <v>0</v>
      </c>
      <c r="I86" s="55">
        <f t="shared" si="17"/>
        <v>0</v>
      </c>
      <c r="J86" s="31" t="str">
        <f t="shared" si="14"/>
        <v>MUY BAJO</v>
      </c>
      <c r="K86" s="33">
        <f>+[1]PINDTOTAL!L77</f>
        <v>6000000</v>
      </c>
      <c r="L86" s="33">
        <f>+'[3]2. DETALLADO MARZO 2026'!D91</f>
        <v>3000000</v>
      </c>
      <c r="M86" s="123">
        <f t="shared" si="8"/>
        <v>0.5</v>
      </c>
      <c r="N86" s="33">
        <f>+'[3]2. DETALLADO MARZO 2026'!H91</f>
        <v>0</v>
      </c>
      <c r="O86" s="33">
        <f t="shared" si="9"/>
        <v>0</v>
      </c>
      <c r="P86" s="108">
        <f t="shared" si="18"/>
        <v>0</v>
      </c>
      <c r="Q86" s="31" t="str">
        <f t="shared" si="15"/>
        <v>MUY BAJO</v>
      </c>
      <c r="R86" s="98"/>
      <c r="S86" s="32">
        <f>+I86*P86</f>
        <v>0</v>
      </c>
      <c r="T86" s="31" t="str">
        <f t="shared" si="16"/>
        <v>MUY BAJO</v>
      </c>
    </row>
    <row r="87" spans="1:20" ht="38.25" x14ac:dyDescent="0.25">
      <c r="A87" s="154"/>
      <c r="B87" s="10" t="s">
        <v>54</v>
      </c>
      <c r="C87" s="3" t="s">
        <v>30</v>
      </c>
      <c r="D87" s="1" t="s">
        <v>56</v>
      </c>
      <c r="E87" s="49">
        <v>14</v>
      </c>
      <c r="F87" s="130">
        <f>+'[1]PIND 2026'!I78</f>
        <v>3</v>
      </c>
      <c r="G87" s="49" t="s">
        <v>289</v>
      </c>
      <c r="H87" s="136">
        <f>+'[2]reporte T1'!K79</f>
        <v>0</v>
      </c>
      <c r="I87" s="55">
        <f t="shared" si="17"/>
        <v>0</v>
      </c>
      <c r="J87" s="31" t="str">
        <f t="shared" si="14"/>
        <v>MUY BAJO</v>
      </c>
      <c r="K87" s="33">
        <f>+[1]PINDTOTAL!L78</f>
        <v>3000000</v>
      </c>
      <c r="L87" s="33">
        <f>+'[3]2. DETALLADO MARZO 2026'!D92</f>
        <v>3000000</v>
      </c>
      <c r="M87" s="123">
        <f t="shared" si="8"/>
        <v>1</v>
      </c>
      <c r="N87" s="33">
        <f>+'[3]2. DETALLADO MARZO 2026'!H92</f>
        <v>0</v>
      </c>
      <c r="O87" s="33">
        <f t="shared" si="9"/>
        <v>0</v>
      </c>
      <c r="P87" s="108">
        <f t="shared" si="18"/>
        <v>0</v>
      </c>
      <c r="Q87" s="31" t="str">
        <f t="shared" si="15"/>
        <v>MUY BAJO</v>
      </c>
      <c r="R87" s="98"/>
      <c r="S87" s="32">
        <f>+I87*P87</f>
        <v>0</v>
      </c>
      <c r="T87" s="31" t="str">
        <f t="shared" si="16"/>
        <v>MUY BAJO</v>
      </c>
    </row>
    <row r="88" spans="1:20" ht="38.25" x14ac:dyDescent="0.25">
      <c r="A88" s="154"/>
      <c r="B88" s="10" t="s">
        <v>54</v>
      </c>
      <c r="C88" s="3" t="s">
        <v>31</v>
      </c>
      <c r="D88" s="1" t="s">
        <v>56</v>
      </c>
      <c r="E88" s="49">
        <v>54</v>
      </c>
      <c r="F88" s="130">
        <f>+'[1]PIND 2026'!I79</f>
        <v>6</v>
      </c>
      <c r="G88" s="49" t="s">
        <v>289</v>
      </c>
      <c r="H88" s="136">
        <f>+'[2]reporte T1'!K80</f>
        <v>0</v>
      </c>
      <c r="I88" s="55">
        <f t="shared" si="17"/>
        <v>0</v>
      </c>
      <c r="J88" s="31" t="str">
        <f t="shared" si="14"/>
        <v>MUY BAJO</v>
      </c>
      <c r="K88" s="33">
        <f>+[1]PINDTOTAL!L79</f>
        <v>6000000</v>
      </c>
      <c r="L88" s="33">
        <f>+'[3]2. DETALLADO MARZO 2026'!D93</f>
        <v>3000000</v>
      </c>
      <c r="M88" s="123">
        <f t="shared" si="8"/>
        <v>0.5</v>
      </c>
      <c r="N88" s="33">
        <f>+'[3]2. DETALLADO MARZO 2026'!H93</f>
        <v>0</v>
      </c>
      <c r="O88" s="33">
        <f t="shared" si="9"/>
        <v>0</v>
      </c>
      <c r="P88" s="108">
        <f t="shared" si="18"/>
        <v>0</v>
      </c>
      <c r="Q88" s="31" t="str">
        <f t="shared" si="15"/>
        <v>MUY BAJO</v>
      </c>
      <c r="R88" s="98"/>
      <c r="S88" s="32">
        <f>+I88*P88</f>
        <v>0</v>
      </c>
      <c r="T88" s="31" t="str">
        <f t="shared" si="16"/>
        <v>MUY BAJO</v>
      </c>
    </row>
    <row r="89" spans="1:20" ht="38.25" x14ac:dyDescent="0.25">
      <c r="A89" s="154"/>
      <c r="B89" s="10" t="s">
        <v>54</v>
      </c>
      <c r="C89" s="3" t="s">
        <v>27</v>
      </c>
      <c r="D89" s="1" t="s">
        <v>57</v>
      </c>
      <c r="E89" s="49">
        <v>157</v>
      </c>
      <c r="F89" s="130">
        <f>+'[1]PIND 2026'!I80</f>
        <v>20</v>
      </c>
      <c r="G89" s="49" t="s">
        <v>289</v>
      </c>
      <c r="H89" s="136">
        <f>+'[2]reporte T1'!K81</f>
        <v>6</v>
      </c>
      <c r="I89" s="55">
        <f t="shared" si="17"/>
        <v>0.3</v>
      </c>
      <c r="J89" s="31" t="str">
        <f t="shared" si="14"/>
        <v>BAJO</v>
      </c>
      <c r="K89" s="33">
        <f>+[1]PINDTOTAL!L80</f>
        <v>30000000</v>
      </c>
      <c r="L89" s="33">
        <f>+'[3]2. DETALLADO MARZO 2026'!D94</f>
        <v>20000000</v>
      </c>
      <c r="M89" s="123">
        <f t="shared" si="8"/>
        <v>0.66666666666666663</v>
      </c>
      <c r="N89" s="33">
        <f>+'[3]2. DETALLADO MARZO 2026'!H94</f>
        <v>9000000</v>
      </c>
      <c r="O89" s="33">
        <f t="shared" si="9"/>
        <v>9000000</v>
      </c>
      <c r="P89" s="108">
        <f t="shared" si="18"/>
        <v>0.45</v>
      </c>
      <c r="Q89" s="31" t="str">
        <f t="shared" si="15"/>
        <v>MEDIO</v>
      </c>
      <c r="R89" s="98"/>
      <c r="S89" s="32">
        <f>+I89*P89</f>
        <v>0.13500000000000001</v>
      </c>
      <c r="T89" s="31" t="str">
        <f t="shared" si="16"/>
        <v>MUY BAJO</v>
      </c>
    </row>
    <row r="90" spans="1:20" ht="38.25" x14ac:dyDescent="0.25">
      <c r="A90" s="154"/>
      <c r="B90" s="10" t="s">
        <v>54</v>
      </c>
      <c r="C90" s="3" t="s">
        <v>29</v>
      </c>
      <c r="D90" s="1" t="s">
        <v>57</v>
      </c>
      <c r="E90" s="49">
        <v>46</v>
      </c>
      <c r="F90" s="130">
        <f>+'[1]PIND 2026'!I81</f>
        <v>5</v>
      </c>
      <c r="G90" s="49" t="s">
        <v>289</v>
      </c>
      <c r="H90" s="136">
        <f>+'[2]reporte T1'!K82</f>
        <v>0</v>
      </c>
      <c r="I90" s="55">
        <f t="shared" si="17"/>
        <v>0</v>
      </c>
      <c r="J90" s="31" t="str">
        <f t="shared" si="14"/>
        <v>MUY BAJO</v>
      </c>
      <c r="K90" s="33">
        <f>+[1]PINDTOTAL!L81</f>
        <v>7500000</v>
      </c>
      <c r="L90" s="33">
        <f>+'[3]2. DETALLADO MARZO 2026'!D95</f>
        <v>3000000</v>
      </c>
      <c r="M90" s="123">
        <f t="shared" si="8"/>
        <v>0.4</v>
      </c>
      <c r="N90" s="33">
        <f>+'[3]2. DETALLADO MARZO 2026'!H95</f>
        <v>0</v>
      </c>
      <c r="O90" s="33">
        <f t="shared" si="9"/>
        <v>0</v>
      </c>
      <c r="P90" s="108">
        <f t="shared" si="18"/>
        <v>0</v>
      </c>
      <c r="Q90" s="31" t="str">
        <f t="shared" si="15"/>
        <v>MUY BAJO</v>
      </c>
      <c r="R90" s="98"/>
      <c r="S90" s="32">
        <f>+I90*P90</f>
        <v>0</v>
      </c>
      <c r="T90" s="31" t="str">
        <f t="shared" si="16"/>
        <v>MUY BAJO</v>
      </c>
    </row>
    <row r="91" spans="1:20" ht="38.25" x14ac:dyDescent="0.25">
      <c r="A91" s="154"/>
      <c r="B91" s="10" t="s">
        <v>54</v>
      </c>
      <c r="C91" s="3" t="s">
        <v>30</v>
      </c>
      <c r="D91" s="1" t="s">
        <v>57</v>
      </c>
      <c r="E91" s="49">
        <v>14</v>
      </c>
      <c r="F91" s="130">
        <f>+'[1]PIND 2026'!I82</f>
        <v>2</v>
      </c>
      <c r="G91" s="49" t="s">
        <v>289</v>
      </c>
      <c r="H91" s="136">
        <f>+'[2]reporte T1'!K83</f>
        <v>0</v>
      </c>
      <c r="I91" s="55">
        <f t="shared" si="17"/>
        <v>0</v>
      </c>
      <c r="J91" s="31" t="str">
        <f t="shared" si="14"/>
        <v>MUY BAJO</v>
      </c>
      <c r="K91" s="33">
        <f>+[1]PINDTOTAL!L82</f>
        <v>3000000</v>
      </c>
      <c r="L91" s="33">
        <f>+'[3]2. DETALLADO MARZO 2026'!D96</f>
        <v>3000000</v>
      </c>
      <c r="M91" s="123">
        <f t="shared" si="8"/>
        <v>1</v>
      </c>
      <c r="N91" s="33">
        <f>+'[3]2. DETALLADO MARZO 2026'!H96</f>
        <v>0</v>
      </c>
      <c r="O91" s="33">
        <f t="shared" si="9"/>
        <v>0</v>
      </c>
      <c r="P91" s="108">
        <f t="shared" si="18"/>
        <v>0</v>
      </c>
      <c r="Q91" s="31" t="str">
        <f t="shared" si="15"/>
        <v>MUY BAJO</v>
      </c>
      <c r="R91" s="98"/>
      <c r="S91" s="32">
        <f>+I91*P91</f>
        <v>0</v>
      </c>
      <c r="T91" s="31" t="str">
        <f t="shared" si="16"/>
        <v>MUY BAJO</v>
      </c>
    </row>
    <row r="92" spans="1:20" ht="38.25" x14ac:dyDescent="0.25">
      <c r="A92" s="154"/>
      <c r="B92" s="10" t="s">
        <v>54</v>
      </c>
      <c r="C92" s="3" t="s">
        <v>31</v>
      </c>
      <c r="D92" s="1" t="s">
        <v>57</v>
      </c>
      <c r="E92" s="49">
        <v>54</v>
      </c>
      <c r="F92" s="130">
        <f>+'[1]PIND 2026'!I83</f>
        <v>7</v>
      </c>
      <c r="G92" s="49" t="s">
        <v>289</v>
      </c>
      <c r="H92" s="136">
        <f>+'[2]reporte T1'!K84</f>
        <v>0</v>
      </c>
      <c r="I92" s="55">
        <f t="shared" si="17"/>
        <v>0</v>
      </c>
      <c r="J92" s="31" t="str">
        <f t="shared" si="14"/>
        <v>MUY BAJO</v>
      </c>
      <c r="K92" s="33">
        <f>+[1]PINDTOTAL!L83</f>
        <v>10500000</v>
      </c>
      <c r="L92" s="33">
        <f>+'[3]2. DETALLADO MARZO 2026'!D97</f>
        <v>3000000</v>
      </c>
      <c r="M92" s="123">
        <f t="shared" si="8"/>
        <v>0.2857142857142857</v>
      </c>
      <c r="N92" s="33">
        <f>+'[3]2. DETALLADO MARZO 2026'!H97</f>
        <v>0</v>
      </c>
      <c r="O92" s="33">
        <f t="shared" si="9"/>
        <v>0</v>
      </c>
      <c r="P92" s="108">
        <f t="shared" si="18"/>
        <v>0</v>
      </c>
      <c r="Q92" s="31" t="str">
        <f t="shared" si="15"/>
        <v>MUY BAJO</v>
      </c>
      <c r="R92" s="98"/>
      <c r="S92" s="32">
        <f>+I92*P92</f>
        <v>0</v>
      </c>
      <c r="T92" s="31" t="str">
        <f t="shared" si="16"/>
        <v>MUY BAJO</v>
      </c>
    </row>
    <row r="93" spans="1:20" ht="38.25" x14ac:dyDescent="0.25">
      <c r="A93" s="154"/>
      <c r="B93" s="10" t="s">
        <v>54</v>
      </c>
      <c r="C93" s="3" t="s">
        <v>27</v>
      </c>
      <c r="D93" s="1" t="s">
        <v>58</v>
      </c>
      <c r="E93" s="49">
        <v>134</v>
      </c>
      <c r="F93" s="130">
        <f>+'[1]PIND 2026'!I84</f>
        <v>20</v>
      </c>
      <c r="G93" s="49" t="s">
        <v>289</v>
      </c>
      <c r="H93" s="136">
        <f>+'[2]reporte T1'!K85</f>
        <v>0</v>
      </c>
      <c r="I93" s="55">
        <f t="shared" si="17"/>
        <v>0</v>
      </c>
      <c r="J93" s="31" t="str">
        <f t="shared" si="14"/>
        <v>MUY BAJO</v>
      </c>
      <c r="K93" s="33">
        <f>+[1]PINDTOTAL!L84</f>
        <v>20000000</v>
      </c>
      <c r="L93" s="33">
        <f>+'[3]2. DETALLADO MARZO 2026'!D98</f>
        <v>5000000</v>
      </c>
      <c r="M93" s="123">
        <f t="shared" ref="M93:M156" si="19">+L93/K93</f>
        <v>0.25</v>
      </c>
      <c r="N93" s="33">
        <f>+'[3]2. DETALLADO MARZO 2026'!H98</f>
        <v>0</v>
      </c>
      <c r="O93" s="33">
        <f t="shared" ref="O93:O156" si="20">+N93</f>
        <v>0</v>
      </c>
      <c r="P93" s="108">
        <f t="shared" si="18"/>
        <v>0</v>
      </c>
      <c r="Q93" s="31" t="str">
        <f t="shared" si="15"/>
        <v>MUY BAJO</v>
      </c>
      <c r="R93" s="98"/>
      <c r="S93" s="32">
        <f>+I93*P93</f>
        <v>0</v>
      </c>
      <c r="T93" s="31" t="str">
        <f t="shared" si="16"/>
        <v>MUY BAJO</v>
      </c>
    </row>
    <row r="94" spans="1:20" ht="38.25" x14ac:dyDescent="0.25">
      <c r="A94" s="154"/>
      <c r="B94" s="10" t="s">
        <v>54</v>
      </c>
      <c r="C94" s="3" t="s">
        <v>29</v>
      </c>
      <c r="D94" s="1" t="s">
        <v>58</v>
      </c>
      <c r="E94" s="49">
        <v>0</v>
      </c>
      <c r="F94" s="130">
        <f>+'[1]PIND 2026'!I85</f>
        <v>2</v>
      </c>
      <c r="G94" s="49" t="s">
        <v>289</v>
      </c>
      <c r="H94" s="136">
        <f>+'[2]reporte T1'!K86</f>
        <v>0</v>
      </c>
      <c r="I94" s="55">
        <f t="shared" si="17"/>
        <v>0</v>
      </c>
      <c r="J94" s="31" t="str">
        <f t="shared" si="14"/>
        <v>MUY BAJO</v>
      </c>
      <c r="K94" s="33">
        <f>+[1]PINDTOTAL!L85</f>
        <v>2000000</v>
      </c>
      <c r="L94" s="33">
        <f>+'[3]2. DETALLADO MARZO 2026'!D99</f>
        <v>0</v>
      </c>
      <c r="M94" s="123">
        <f t="shared" si="19"/>
        <v>0</v>
      </c>
      <c r="N94" s="33">
        <f>+'[3]2. DETALLADO MARZO 2026'!H99</f>
        <v>0</v>
      </c>
      <c r="O94" s="33">
        <f t="shared" si="20"/>
        <v>0</v>
      </c>
      <c r="P94" s="108" t="e">
        <f t="shared" si="18"/>
        <v>#DIV/0!</v>
      </c>
      <c r="Q94" s="31" t="e">
        <f t="shared" si="15"/>
        <v>#DIV/0!</v>
      </c>
      <c r="R94" s="98"/>
      <c r="S94" s="32" t="e">
        <f>+I94*P94</f>
        <v>#DIV/0!</v>
      </c>
      <c r="T94" s="31" t="e">
        <f t="shared" si="16"/>
        <v>#DIV/0!</v>
      </c>
    </row>
    <row r="95" spans="1:20" ht="38.25" x14ac:dyDescent="0.25">
      <c r="A95" s="154"/>
      <c r="B95" s="10" t="s">
        <v>54</v>
      </c>
      <c r="C95" s="3" t="s">
        <v>30</v>
      </c>
      <c r="D95" s="1" t="s">
        <v>58</v>
      </c>
      <c r="E95" s="49">
        <v>0</v>
      </c>
      <c r="F95" s="130">
        <f>+'[1]PIND 2026'!I86</f>
        <v>2</v>
      </c>
      <c r="G95" s="49" t="s">
        <v>289</v>
      </c>
      <c r="H95" s="136">
        <f>+'[2]reporte T1'!K87</f>
        <v>0</v>
      </c>
      <c r="I95" s="55">
        <f t="shared" si="17"/>
        <v>0</v>
      </c>
      <c r="J95" s="31" t="str">
        <f t="shared" si="14"/>
        <v>MUY BAJO</v>
      </c>
      <c r="K95" s="33">
        <f>+[1]PINDTOTAL!L86</f>
        <v>2000000</v>
      </c>
      <c r="L95" s="33">
        <f>+'[3]2. DETALLADO MARZO 2026'!D100</f>
        <v>0</v>
      </c>
      <c r="M95" s="123">
        <f t="shared" si="19"/>
        <v>0</v>
      </c>
      <c r="N95" s="33">
        <f>+'[3]2. DETALLADO MARZO 2026'!H100</f>
        <v>0</v>
      </c>
      <c r="O95" s="33">
        <f t="shared" si="20"/>
        <v>0</v>
      </c>
      <c r="P95" s="108" t="e">
        <f t="shared" si="18"/>
        <v>#DIV/0!</v>
      </c>
      <c r="Q95" s="31" t="e">
        <f t="shared" si="15"/>
        <v>#DIV/0!</v>
      </c>
      <c r="R95" s="98"/>
      <c r="S95" s="32" t="e">
        <f>+I95*P95</f>
        <v>#DIV/0!</v>
      </c>
      <c r="T95" s="31" t="e">
        <f t="shared" si="16"/>
        <v>#DIV/0!</v>
      </c>
    </row>
    <row r="96" spans="1:20" ht="38.25" x14ac:dyDescent="0.25">
      <c r="A96" s="154"/>
      <c r="B96" s="10" t="s">
        <v>54</v>
      </c>
      <c r="C96" s="3" t="s">
        <v>31</v>
      </c>
      <c r="D96" s="1" t="s">
        <v>58</v>
      </c>
      <c r="E96" s="49">
        <v>0</v>
      </c>
      <c r="F96" s="130">
        <f>+'[1]PIND 2026'!I87</f>
        <v>4</v>
      </c>
      <c r="G96" s="49" t="s">
        <v>289</v>
      </c>
      <c r="H96" s="136">
        <f>+'[2]reporte T1'!K88</f>
        <v>0</v>
      </c>
      <c r="I96" s="55">
        <f t="shared" si="17"/>
        <v>0</v>
      </c>
      <c r="J96" s="31" t="str">
        <f t="shared" si="14"/>
        <v>MUY BAJO</v>
      </c>
      <c r="K96" s="33">
        <f>+[1]PINDTOTAL!L87</f>
        <v>4000000</v>
      </c>
      <c r="L96" s="33">
        <f>+'[3]2. DETALLADO MARZO 2026'!D101</f>
        <v>0</v>
      </c>
      <c r="M96" s="123">
        <f t="shared" si="19"/>
        <v>0</v>
      </c>
      <c r="N96" s="33">
        <f>+'[3]2. DETALLADO MARZO 2026'!H101</f>
        <v>0</v>
      </c>
      <c r="O96" s="33">
        <f t="shared" si="20"/>
        <v>0</v>
      </c>
      <c r="P96" s="108" t="e">
        <f t="shared" si="18"/>
        <v>#DIV/0!</v>
      </c>
      <c r="Q96" s="31" t="e">
        <f t="shared" si="15"/>
        <v>#DIV/0!</v>
      </c>
      <c r="R96" s="98"/>
      <c r="S96" s="32" t="e">
        <f>+I96*P96</f>
        <v>#DIV/0!</v>
      </c>
      <c r="T96" s="31" t="e">
        <f t="shared" si="16"/>
        <v>#DIV/0!</v>
      </c>
    </row>
    <row r="97" spans="1:20" ht="38.25" x14ac:dyDescent="0.25">
      <c r="A97" s="154"/>
      <c r="B97" s="10" t="s">
        <v>54</v>
      </c>
      <c r="C97" s="3" t="s">
        <v>27</v>
      </c>
      <c r="D97" s="1" t="s">
        <v>59</v>
      </c>
      <c r="E97" s="49">
        <v>0</v>
      </c>
      <c r="F97" s="130">
        <f>+'[1]PIND 2026'!I88</f>
        <v>8</v>
      </c>
      <c r="G97" s="49" t="s">
        <v>289</v>
      </c>
      <c r="H97" s="136">
        <f>+'[2]reporte T1'!K89</f>
        <v>0</v>
      </c>
      <c r="I97" s="55">
        <f t="shared" si="17"/>
        <v>0</v>
      </c>
      <c r="J97" s="31" t="str">
        <f t="shared" si="14"/>
        <v>MUY BAJO</v>
      </c>
      <c r="K97" s="33">
        <f>+[1]PINDTOTAL!L88</f>
        <v>0</v>
      </c>
      <c r="L97" s="33">
        <f>+'[3]2. DETALLADO MARZO 2026'!D102</f>
        <v>0</v>
      </c>
      <c r="M97" s="123" t="e">
        <f t="shared" si="19"/>
        <v>#DIV/0!</v>
      </c>
      <c r="N97" s="33">
        <f>+'[3]2. DETALLADO MARZO 2026'!H102</f>
        <v>0</v>
      </c>
      <c r="O97" s="33">
        <f t="shared" si="20"/>
        <v>0</v>
      </c>
      <c r="P97" s="108"/>
      <c r="Q97" s="31" t="s">
        <v>293</v>
      </c>
      <c r="R97" s="98"/>
      <c r="S97" s="32"/>
      <c r="T97" s="31" t="s">
        <v>293</v>
      </c>
    </row>
    <row r="98" spans="1:20" ht="38.25" x14ac:dyDescent="0.25">
      <c r="A98" s="154"/>
      <c r="B98" s="10" t="s">
        <v>54</v>
      </c>
      <c r="C98" s="3" t="s">
        <v>29</v>
      </c>
      <c r="D98" s="1" t="s">
        <v>59</v>
      </c>
      <c r="E98" s="49">
        <v>0</v>
      </c>
      <c r="F98" s="130">
        <f>+'[1]PIND 2026'!I89</f>
        <v>1</v>
      </c>
      <c r="G98" s="49" t="s">
        <v>289</v>
      </c>
      <c r="H98" s="136">
        <f>+'[2]reporte T1'!K90</f>
        <v>0</v>
      </c>
      <c r="I98" s="55">
        <f t="shared" si="17"/>
        <v>0</v>
      </c>
      <c r="J98" s="31" t="str">
        <f t="shared" si="14"/>
        <v>MUY BAJO</v>
      </c>
      <c r="K98" s="33">
        <f>+[1]PINDTOTAL!L89</f>
        <v>0</v>
      </c>
      <c r="L98" s="33">
        <f>+'[3]2. DETALLADO MARZO 2026'!D103</f>
        <v>0</v>
      </c>
      <c r="M98" s="123" t="e">
        <f t="shared" si="19"/>
        <v>#DIV/0!</v>
      </c>
      <c r="N98" s="33">
        <f>+'[3]2. DETALLADO MARZO 2026'!H103</f>
        <v>0</v>
      </c>
      <c r="O98" s="33">
        <f t="shared" si="20"/>
        <v>0</v>
      </c>
      <c r="P98" s="108"/>
      <c r="Q98" s="31" t="s">
        <v>293</v>
      </c>
      <c r="R98" s="98"/>
      <c r="S98" s="32"/>
      <c r="T98" s="31" t="s">
        <v>293</v>
      </c>
    </row>
    <row r="99" spans="1:20" ht="38.25" x14ac:dyDescent="0.25">
      <c r="A99" s="154"/>
      <c r="B99" s="10" t="s">
        <v>54</v>
      </c>
      <c r="C99" s="3" t="s">
        <v>30</v>
      </c>
      <c r="D99" s="1" t="s">
        <v>59</v>
      </c>
      <c r="E99" s="49">
        <v>0</v>
      </c>
      <c r="F99" s="130">
        <f>+'[1]PIND 2026'!I90</f>
        <v>1</v>
      </c>
      <c r="G99" s="49" t="s">
        <v>289</v>
      </c>
      <c r="H99" s="136">
        <f>+'[2]reporte T1'!K91</f>
        <v>0</v>
      </c>
      <c r="I99" s="55">
        <f t="shared" si="17"/>
        <v>0</v>
      </c>
      <c r="J99" s="31" t="str">
        <f t="shared" si="14"/>
        <v>MUY BAJO</v>
      </c>
      <c r="K99" s="33">
        <f>+[1]PINDTOTAL!L90</f>
        <v>0</v>
      </c>
      <c r="L99" s="33">
        <f>+'[3]2. DETALLADO MARZO 2026'!D104</f>
        <v>0</v>
      </c>
      <c r="M99" s="123" t="e">
        <f t="shared" si="19"/>
        <v>#DIV/0!</v>
      </c>
      <c r="N99" s="33">
        <f>+'[3]2. DETALLADO MARZO 2026'!H104</f>
        <v>0</v>
      </c>
      <c r="O99" s="33">
        <f t="shared" si="20"/>
        <v>0</v>
      </c>
      <c r="P99" s="108"/>
      <c r="Q99" s="31" t="s">
        <v>293</v>
      </c>
      <c r="R99" s="98"/>
      <c r="S99" s="32"/>
      <c r="T99" s="31" t="s">
        <v>293</v>
      </c>
    </row>
    <row r="100" spans="1:20" ht="38.25" x14ac:dyDescent="0.25">
      <c r="A100" s="154"/>
      <c r="B100" s="10" t="s">
        <v>54</v>
      </c>
      <c r="C100" s="3" t="s">
        <v>31</v>
      </c>
      <c r="D100" s="1" t="s">
        <v>59</v>
      </c>
      <c r="E100" s="49">
        <v>0</v>
      </c>
      <c r="F100" s="130">
        <f>+'[1]PIND 2026'!I91</f>
        <v>1</v>
      </c>
      <c r="G100" s="49" t="s">
        <v>289</v>
      </c>
      <c r="H100" s="136">
        <f>+'[2]reporte T1'!K92</f>
        <v>0</v>
      </c>
      <c r="I100" s="55">
        <f>+H100/F100</f>
        <v>0</v>
      </c>
      <c r="J100" s="31" t="str">
        <f t="shared" si="14"/>
        <v>MUY BAJO</v>
      </c>
      <c r="K100" s="33">
        <f>+[1]PINDTOTAL!L91</f>
        <v>0</v>
      </c>
      <c r="L100" s="33">
        <f>+'[3]2. DETALLADO MARZO 2026'!D105</f>
        <v>0</v>
      </c>
      <c r="M100" s="123" t="e">
        <f t="shared" si="19"/>
        <v>#DIV/0!</v>
      </c>
      <c r="N100" s="33">
        <f>+'[3]2. DETALLADO MARZO 2026'!H105</f>
        <v>0</v>
      </c>
      <c r="O100" s="33">
        <f t="shared" si="20"/>
        <v>0</v>
      </c>
      <c r="P100" s="108"/>
      <c r="Q100" s="31" t="s">
        <v>293</v>
      </c>
      <c r="R100" s="98"/>
      <c r="S100" s="32"/>
      <c r="T100" s="31" t="s">
        <v>293</v>
      </c>
    </row>
    <row r="101" spans="1:20" ht="38.25" x14ac:dyDescent="0.25">
      <c r="A101" s="154"/>
      <c r="B101" s="10" t="s">
        <v>60</v>
      </c>
      <c r="C101" s="3" t="s">
        <v>1</v>
      </c>
      <c r="D101" s="1" t="s">
        <v>61</v>
      </c>
      <c r="E101" s="49">
        <v>1</v>
      </c>
      <c r="F101" s="130">
        <f>+'[1]PIND 2026'!I92</f>
        <v>2</v>
      </c>
      <c r="G101" s="49" t="s">
        <v>289</v>
      </c>
      <c r="H101" s="136">
        <f>+'[2]reporte T1'!K93</f>
        <v>0</v>
      </c>
      <c r="I101" s="55">
        <f>+H101/F101</f>
        <v>0</v>
      </c>
      <c r="J101" s="31" t="str">
        <f t="shared" si="14"/>
        <v>MUY BAJO</v>
      </c>
      <c r="K101" s="33">
        <f>+[1]PINDTOTAL!L92</f>
        <v>0</v>
      </c>
      <c r="L101" s="33">
        <f>+'[3]2. DETALLADO MARZO 2026'!D106</f>
        <v>0</v>
      </c>
      <c r="M101" s="123" t="e">
        <f t="shared" si="19"/>
        <v>#DIV/0!</v>
      </c>
      <c r="N101" s="33">
        <f>+'[3]2. DETALLADO MARZO 2026'!H106</f>
        <v>0</v>
      </c>
      <c r="O101" s="33">
        <f t="shared" si="20"/>
        <v>0</v>
      </c>
      <c r="P101" s="108"/>
      <c r="Q101" s="31" t="s">
        <v>293</v>
      </c>
      <c r="R101" s="98"/>
      <c r="S101" s="32"/>
      <c r="T101" s="31" t="s">
        <v>293</v>
      </c>
    </row>
    <row r="102" spans="1:20" ht="63.75" x14ac:dyDescent="0.25">
      <c r="A102" s="154"/>
      <c r="B102" s="10" t="s">
        <v>60</v>
      </c>
      <c r="C102" s="3" t="s">
        <v>1</v>
      </c>
      <c r="D102" s="1" t="s">
        <v>62</v>
      </c>
      <c r="E102" s="48">
        <v>0.16</v>
      </c>
      <c r="F102" s="129">
        <f>+'[1]PIND 2026'!I93</f>
        <v>0.1</v>
      </c>
      <c r="G102" s="49" t="s">
        <v>289</v>
      </c>
      <c r="H102" s="136">
        <f>+'[2]reporte T1'!K94</f>
        <v>0</v>
      </c>
      <c r="I102" s="50">
        <f>+H102/F102</f>
        <v>0</v>
      </c>
      <c r="J102" s="31" t="str">
        <f t="shared" si="14"/>
        <v>MUY BAJO</v>
      </c>
      <c r="K102" s="33">
        <f>+[1]PINDTOTAL!L93</f>
        <v>0</v>
      </c>
      <c r="L102" s="33">
        <f>+'[3]2. DETALLADO MARZO 2026'!D107</f>
        <v>0</v>
      </c>
      <c r="M102" s="123" t="e">
        <f t="shared" si="19"/>
        <v>#DIV/0!</v>
      </c>
      <c r="N102" s="33">
        <f>+'[3]2. DETALLADO MARZO 2026'!H107</f>
        <v>0</v>
      </c>
      <c r="O102" s="33">
        <f t="shared" si="20"/>
        <v>0</v>
      </c>
      <c r="P102" s="108"/>
      <c r="Q102" s="31" t="s">
        <v>293</v>
      </c>
      <c r="R102" s="98"/>
      <c r="S102" s="32"/>
      <c r="T102" s="31" t="s">
        <v>293</v>
      </c>
    </row>
    <row r="103" spans="1:20" ht="38.25" x14ac:dyDescent="0.25">
      <c r="A103" s="154"/>
      <c r="B103" s="6" t="s">
        <v>305</v>
      </c>
      <c r="C103" s="7"/>
      <c r="D103" s="7"/>
      <c r="E103" s="73"/>
      <c r="F103" s="73"/>
      <c r="G103" s="20"/>
      <c r="H103" s="20"/>
      <c r="I103" s="74">
        <f>+AVERAGE(I80:I102)</f>
        <v>4.3333333333333342E-2</v>
      </c>
      <c r="J103" s="31" t="str">
        <f t="shared" si="14"/>
        <v>MUY BAJO</v>
      </c>
      <c r="K103" s="36">
        <f>SUM(K80:K102)</f>
        <v>442000000</v>
      </c>
      <c r="L103" s="36">
        <f>SUM(L80:L102)</f>
        <v>264548667</v>
      </c>
      <c r="M103" s="74">
        <f>+L103/K103</f>
        <v>0.59852639592760182</v>
      </c>
      <c r="N103" s="36">
        <f>SUM(N80:N102)</f>
        <v>79903333</v>
      </c>
      <c r="O103" s="36">
        <f>SUM(O80:O102)</f>
        <v>79903333</v>
      </c>
      <c r="P103" s="107">
        <f>+O103/L103</f>
        <v>0.30203642265942698</v>
      </c>
      <c r="Q103" s="31" t="str">
        <f>IF(P103&lt;=20%,"MUY BAJO",IF(AND(P103&gt;20%,P103&lt;=40%),"BAJO",IF(AND(P103&gt;40%,P103&lt;=60%),"MEDIO",IF(AND(P103&gt;60%,P103&lt;=80%),"ALTO","MUY ALTO"))))</f>
        <v>BAJO</v>
      </c>
      <c r="R103" s="98"/>
      <c r="S103" s="73">
        <f>+I103*P103</f>
        <v>1.3088244981908505E-2</v>
      </c>
      <c r="T103" s="31" t="str">
        <f>IF(S103&lt;=20%,"MUY BAJO",IF(AND(S103&gt;20%,S103&lt;=40%),"BAJO",IF(AND(S103&gt;40%,S103&lt;=60%),"MEDIO",IF(AND(S103&gt;60%,S103&lt;=80%),"ALTO","MUY ALTO"))))</f>
        <v>MUY BAJO</v>
      </c>
    </row>
    <row r="104" spans="1:20" ht="51" x14ac:dyDescent="0.25">
      <c r="A104" s="154"/>
      <c r="B104" s="10" t="s">
        <v>63</v>
      </c>
      <c r="C104" s="3" t="s">
        <v>27</v>
      </c>
      <c r="D104" s="1" t="s">
        <v>64</v>
      </c>
      <c r="E104" s="49">
        <v>0</v>
      </c>
      <c r="F104" s="130">
        <f>+'[1]PIND 2026'!I94</f>
        <v>5</v>
      </c>
      <c r="G104" s="49" t="s">
        <v>289</v>
      </c>
      <c r="H104" s="136">
        <f>+'[2]reporte T1'!K95</f>
        <v>0</v>
      </c>
      <c r="I104" s="55">
        <f t="shared" ref="I104:I120" si="21">+H104/F104</f>
        <v>0</v>
      </c>
      <c r="J104" s="31" t="str">
        <f t="shared" si="14"/>
        <v>MUY BAJO</v>
      </c>
      <c r="K104" s="33">
        <f>+[1]PINDTOTAL!L94</f>
        <v>0</v>
      </c>
      <c r="L104" s="33">
        <f>+'[3]2. DETALLADO MARZO 2026'!D109</f>
        <v>0</v>
      </c>
      <c r="M104" s="123" t="e">
        <f t="shared" si="19"/>
        <v>#DIV/0!</v>
      </c>
      <c r="N104" s="33">
        <f>+'[3]2. DETALLADO MARZO 2026'!H109</f>
        <v>0</v>
      </c>
      <c r="O104" s="33">
        <f t="shared" si="20"/>
        <v>0</v>
      </c>
      <c r="P104" s="102"/>
      <c r="Q104" s="31" t="s">
        <v>293</v>
      </c>
      <c r="R104" s="98"/>
      <c r="S104" s="32"/>
      <c r="T104" s="31" t="s">
        <v>293</v>
      </c>
    </row>
    <row r="105" spans="1:20" ht="51" x14ac:dyDescent="0.25">
      <c r="A105" s="154"/>
      <c r="B105" s="10" t="s">
        <v>63</v>
      </c>
      <c r="C105" s="3" t="s">
        <v>29</v>
      </c>
      <c r="D105" s="1" t="s">
        <v>64</v>
      </c>
      <c r="E105" s="49">
        <v>0</v>
      </c>
      <c r="F105" s="130">
        <f>+'[1]PIND 2026'!I95</f>
        <v>1</v>
      </c>
      <c r="G105" s="49" t="s">
        <v>289</v>
      </c>
      <c r="H105" s="136">
        <f>+'[2]reporte T1'!K96</f>
        <v>0</v>
      </c>
      <c r="I105" s="55">
        <f t="shared" si="21"/>
        <v>0</v>
      </c>
      <c r="J105" s="31" t="str">
        <f t="shared" si="14"/>
        <v>MUY BAJO</v>
      </c>
      <c r="K105" s="33">
        <f>+[1]PINDTOTAL!L95</f>
        <v>0</v>
      </c>
      <c r="L105" s="33">
        <f>+'[3]2. DETALLADO MARZO 2026'!D110</f>
        <v>0</v>
      </c>
      <c r="M105" s="123" t="e">
        <f t="shared" si="19"/>
        <v>#DIV/0!</v>
      </c>
      <c r="N105" s="33">
        <f>+'[3]2. DETALLADO MARZO 2026'!H110</f>
        <v>0</v>
      </c>
      <c r="O105" s="33">
        <f t="shared" si="20"/>
        <v>0</v>
      </c>
      <c r="P105" s="102"/>
      <c r="Q105" s="31" t="s">
        <v>293</v>
      </c>
      <c r="R105" s="98"/>
      <c r="S105" s="32"/>
      <c r="T105" s="31" t="s">
        <v>293</v>
      </c>
    </row>
    <row r="106" spans="1:20" ht="51" x14ac:dyDescent="0.25">
      <c r="A106" s="154"/>
      <c r="B106" s="10" t="s">
        <v>63</v>
      </c>
      <c r="C106" s="3" t="s">
        <v>30</v>
      </c>
      <c r="D106" s="1" t="s">
        <v>64</v>
      </c>
      <c r="E106" s="49">
        <v>0</v>
      </c>
      <c r="F106" s="130">
        <f>+'[1]PIND 2026'!I96</f>
        <v>1</v>
      </c>
      <c r="G106" s="49" t="s">
        <v>289</v>
      </c>
      <c r="H106" s="136">
        <f>+'[2]reporte T1'!K97</f>
        <v>0</v>
      </c>
      <c r="I106" s="55">
        <f t="shared" si="21"/>
        <v>0</v>
      </c>
      <c r="J106" s="31" t="str">
        <f t="shared" si="14"/>
        <v>MUY BAJO</v>
      </c>
      <c r="K106" s="33">
        <f>+[1]PINDTOTAL!L96</f>
        <v>0</v>
      </c>
      <c r="L106" s="33">
        <f>+'[3]2. DETALLADO MARZO 2026'!D111</f>
        <v>0</v>
      </c>
      <c r="M106" s="123" t="e">
        <f t="shared" si="19"/>
        <v>#DIV/0!</v>
      </c>
      <c r="N106" s="33">
        <f>+'[3]2. DETALLADO MARZO 2026'!H111</f>
        <v>0</v>
      </c>
      <c r="O106" s="33">
        <f t="shared" si="20"/>
        <v>0</v>
      </c>
      <c r="P106" s="102"/>
      <c r="Q106" s="31" t="s">
        <v>293</v>
      </c>
      <c r="R106" s="98"/>
      <c r="S106" s="32"/>
      <c r="T106" s="31" t="s">
        <v>293</v>
      </c>
    </row>
    <row r="107" spans="1:20" ht="51" x14ac:dyDescent="0.25">
      <c r="A107" s="154"/>
      <c r="B107" s="10" t="s">
        <v>63</v>
      </c>
      <c r="C107" s="3" t="s">
        <v>31</v>
      </c>
      <c r="D107" s="1" t="s">
        <v>64</v>
      </c>
      <c r="E107" s="49">
        <v>0</v>
      </c>
      <c r="F107" s="130">
        <f>+'[1]PIND 2026'!I97</f>
        <v>1</v>
      </c>
      <c r="G107" s="49" t="s">
        <v>289</v>
      </c>
      <c r="H107" s="136">
        <f>+'[2]reporte T1'!K98</f>
        <v>0</v>
      </c>
      <c r="I107" s="55">
        <f t="shared" si="21"/>
        <v>0</v>
      </c>
      <c r="J107" s="31" t="str">
        <f t="shared" si="14"/>
        <v>MUY BAJO</v>
      </c>
      <c r="K107" s="33">
        <f>+[1]PINDTOTAL!L97</f>
        <v>0</v>
      </c>
      <c r="L107" s="33">
        <f>+'[3]2. DETALLADO MARZO 2026'!D112</f>
        <v>0</v>
      </c>
      <c r="M107" s="123" t="e">
        <f t="shared" si="19"/>
        <v>#DIV/0!</v>
      </c>
      <c r="N107" s="33">
        <f>+'[3]2. DETALLADO MARZO 2026'!H112</f>
        <v>0</v>
      </c>
      <c r="O107" s="33">
        <f t="shared" si="20"/>
        <v>0</v>
      </c>
      <c r="P107" s="102"/>
      <c r="Q107" s="31" t="s">
        <v>293</v>
      </c>
      <c r="R107" s="98"/>
      <c r="S107" s="32"/>
      <c r="T107" s="31" t="s">
        <v>293</v>
      </c>
    </row>
    <row r="108" spans="1:20" ht="51" x14ac:dyDescent="0.25">
      <c r="A108" s="154"/>
      <c r="B108" s="10" t="s">
        <v>63</v>
      </c>
      <c r="C108" s="3" t="s">
        <v>27</v>
      </c>
      <c r="D108" s="1" t="s">
        <v>65</v>
      </c>
      <c r="E108" s="49">
        <v>0</v>
      </c>
      <c r="F108" s="130">
        <f>+'[1]PIND 2026'!I98</f>
        <v>50</v>
      </c>
      <c r="G108" s="49" t="s">
        <v>289</v>
      </c>
      <c r="H108" s="136">
        <f>+'[2]reporte T1'!K99</f>
        <v>0</v>
      </c>
      <c r="I108" s="55">
        <f t="shared" si="21"/>
        <v>0</v>
      </c>
      <c r="J108" s="31" t="str">
        <f t="shared" si="14"/>
        <v>MUY BAJO</v>
      </c>
      <c r="K108" s="33">
        <f>+[1]PINDTOTAL!L98</f>
        <v>320000000</v>
      </c>
      <c r="L108" s="33">
        <f>+'[3]2. DETALLADO MARZO 2026'!D113</f>
        <v>113000000</v>
      </c>
      <c r="M108" s="123">
        <f t="shared" si="19"/>
        <v>0.35312500000000002</v>
      </c>
      <c r="N108" s="33">
        <f>+'[3]2. DETALLADO MARZO 2026'!H113</f>
        <v>4950000</v>
      </c>
      <c r="O108" s="33">
        <f t="shared" si="20"/>
        <v>4950000</v>
      </c>
      <c r="P108" s="122">
        <f>+O108/L108</f>
        <v>4.3805309734513277E-2</v>
      </c>
      <c r="Q108" s="31" t="str">
        <f>IF(P108&lt;=20%,"MUY BAJO",IF(AND(P108&gt;20%,P108&lt;=40%),"BAJO",IF(AND(P108&gt;40%,P108&lt;=60%),"MEDIO",IF(AND(P108&gt;60%,P108&lt;=80%),"ALTO","MUY ALTO"))))</f>
        <v>MUY BAJO</v>
      </c>
      <c r="R108" s="98"/>
      <c r="S108" s="32">
        <f>+I108*P108</f>
        <v>0</v>
      </c>
      <c r="T108" s="31" t="str">
        <f>IF(S108&lt;=20%,"MUY BAJO",IF(AND(S108&gt;20%,S108&lt;=40%),"BAJO",IF(AND(S108&gt;40%,S108&lt;=60%),"MEDIO",IF(AND(S108&gt;60%,S108&lt;=80%),"ALTO","MUY ALTO"))))</f>
        <v>MUY BAJO</v>
      </c>
    </row>
    <row r="109" spans="1:20" ht="51" x14ac:dyDescent="0.25">
      <c r="A109" s="154"/>
      <c r="B109" s="10" t="s">
        <v>63</v>
      </c>
      <c r="C109" s="3" t="s">
        <v>29</v>
      </c>
      <c r="D109" s="1" t="s">
        <v>65</v>
      </c>
      <c r="E109" s="49">
        <v>0</v>
      </c>
      <c r="F109" s="130">
        <f>+'[1]PIND 2026'!I99</f>
        <v>5</v>
      </c>
      <c r="G109" s="49" t="s">
        <v>289</v>
      </c>
      <c r="H109" s="136">
        <f>+'[2]reporte T1'!K100</f>
        <v>0</v>
      </c>
      <c r="I109" s="55">
        <f t="shared" si="21"/>
        <v>0</v>
      </c>
      <c r="J109" s="31" t="str">
        <f t="shared" si="14"/>
        <v>MUY BAJO</v>
      </c>
      <c r="K109" s="33">
        <f>+[1]PINDTOTAL!L99</f>
        <v>20000000</v>
      </c>
      <c r="L109" s="33">
        <f>+'[3]2. DETALLADO MARZO 2026'!D114</f>
        <v>10000000</v>
      </c>
      <c r="M109" s="123">
        <f t="shared" si="19"/>
        <v>0.5</v>
      </c>
      <c r="N109" s="33">
        <f>+'[3]2. DETALLADO MARZO 2026'!H114</f>
        <v>0</v>
      </c>
      <c r="O109" s="33">
        <f t="shared" si="20"/>
        <v>0</v>
      </c>
      <c r="P109" s="122">
        <f>+O109/L109</f>
        <v>0</v>
      </c>
      <c r="Q109" s="31" t="str">
        <f>IF(P109&lt;=20%,"MUY BAJO",IF(AND(P109&gt;20%,P109&lt;=40%),"BAJO",IF(AND(P109&gt;40%,P109&lt;=60%),"MEDIO",IF(AND(P109&gt;60%,P109&lt;=80%),"ALTO","MUY ALTO"))))</f>
        <v>MUY BAJO</v>
      </c>
      <c r="R109" s="98"/>
      <c r="S109" s="32">
        <f>+I109*P109</f>
        <v>0</v>
      </c>
      <c r="T109" s="31" t="str">
        <f>IF(S109&lt;=20%,"MUY BAJO",IF(AND(S109&gt;20%,S109&lt;=40%),"BAJO",IF(AND(S109&gt;40%,S109&lt;=60%),"MEDIO",IF(AND(S109&gt;60%,S109&lt;=80%),"ALTO","MUY ALTO"))))</f>
        <v>MUY BAJO</v>
      </c>
    </row>
    <row r="110" spans="1:20" ht="51" x14ac:dyDescent="0.25">
      <c r="A110" s="154"/>
      <c r="B110" s="10" t="s">
        <v>63</v>
      </c>
      <c r="C110" s="3" t="s">
        <v>30</v>
      </c>
      <c r="D110" s="1" t="s">
        <v>65</v>
      </c>
      <c r="E110" s="49">
        <v>0</v>
      </c>
      <c r="F110" s="130">
        <f>+'[1]PIND 2026'!I100</f>
        <v>5</v>
      </c>
      <c r="G110" s="49" t="s">
        <v>289</v>
      </c>
      <c r="H110" s="136">
        <f>+'[2]reporte T1'!K101</f>
        <v>0</v>
      </c>
      <c r="I110" s="55">
        <f t="shared" si="21"/>
        <v>0</v>
      </c>
      <c r="J110" s="31" t="str">
        <f t="shared" ref="J110:J170" si="22">IF(I110&lt;=20%,"MUY BAJO",IF(AND(I110&gt;20%,I110&lt;=40%),"BAJO",IF(AND(I110&gt;40%,I110&lt;=60%),"MEDIO",IF(AND(I110&gt;60%,I110&lt;=80%),"ALTO","MUY ALTO"))))</f>
        <v>MUY BAJO</v>
      </c>
      <c r="K110" s="33">
        <f>+[1]PINDTOTAL!L100</f>
        <v>20000000</v>
      </c>
      <c r="L110" s="33">
        <f>+'[3]2. DETALLADO MARZO 2026'!D115</f>
        <v>10000000</v>
      </c>
      <c r="M110" s="123">
        <f t="shared" si="19"/>
        <v>0.5</v>
      </c>
      <c r="N110" s="33">
        <f>+'[3]2. DETALLADO MARZO 2026'!H115</f>
        <v>0</v>
      </c>
      <c r="O110" s="33">
        <f t="shared" si="20"/>
        <v>0</v>
      </c>
      <c r="P110" s="122">
        <f>+O110/L110</f>
        <v>0</v>
      </c>
      <c r="Q110" s="31" t="str">
        <f>IF(P110&lt;=20%,"MUY BAJO",IF(AND(P110&gt;20%,P110&lt;=40%),"BAJO",IF(AND(P110&gt;40%,P110&lt;=60%),"MEDIO",IF(AND(P110&gt;60%,P110&lt;=80%),"ALTO","MUY ALTO"))))</f>
        <v>MUY BAJO</v>
      </c>
      <c r="R110" s="98"/>
      <c r="S110" s="32">
        <f>+I110*P110</f>
        <v>0</v>
      </c>
      <c r="T110" s="31" t="str">
        <f>IF(S110&lt;=20%,"MUY BAJO",IF(AND(S110&gt;20%,S110&lt;=40%),"BAJO",IF(AND(S110&gt;40%,S110&lt;=60%),"MEDIO",IF(AND(S110&gt;60%,S110&lt;=80%),"ALTO","MUY ALTO"))))</f>
        <v>MUY BAJO</v>
      </c>
    </row>
    <row r="111" spans="1:20" ht="51" x14ac:dyDescent="0.25">
      <c r="A111" s="154"/>
      <c r="B111" s="10" t="s">
        <v>63</v>
      </c>
      <c r="C111" s="3" t="s">
        <v>31</v>
      </c>
      <c r="D111" s="1" t="s">
        <v>65</v>
      </c>
      <c r="E111" s="49">
        <v>0</v>
      </c>
      <c r="F111" s="130">
        <f>+'[1]PIND 2026'!I101</f>
        <v>10</v>
      </c>
      <c r="G111" s="49" t="s">
        <v>289</v>
      </c>
      <c r="H111" s="136">
        <f>+'[2]reporte T1'!K102</f>
        <v>7</v>
      </c>
      <c r="I111" s="55">
        <f t="shared" si="21"/>
        <v>0.7</v>
      </c>
      <c r="J111" s="31" t="str">
        <f t="shared" si="22"/>
        <v>ALTO</v>
      </c>
      <c r="K111" s="33">
        <f>+[1]PINDTOTAL!L101</f>
        <v>30000000</v>
      </c>
      <c r="L111" s="33">
        <f>+'[3]2. DETALLADO MARZO 2026'!D116</f>
        <v>15000000</v>
      </c>
      <c r="M111" s="123">
        <f t="shared" si="19"/>
        <v>0.5</v>
      </c>
      <c r="N111" s="33">
        <f>+'[3]2. DETALLADO MARZO 2026'!H116</f>
        <v>0</v>
      </c>
      <c r="O111" s="33">
        <f t="shared" si="20"/>
        <v>0</v>
      </c>
      <c r="P111" s="122">
        <f>+O111/L111</f>
        <v>0</v>
      </c>
      <c r="Q111" s="31" t="str">
        <f>IF(P111&lt;=20%,"MUY BAJO",IF(AND(P111&gt;20%,P111&lt;=40%),"BAJO",IF(AND(P111&gt;40%,P111&lt;=60%),"MEDIO",IF(AND(P111&gt;60%,P111&lt;=80%),"ALTO","MUY ALTO"))))</f>
        <v>MUY BAJO</v>
      </c>
      <c r="R111" s="98"/>
      <c r="S111" s="32">
        <f>+I111*P111</f>
        <v>0</v>
      </c>
      <c r="T111" s="31" t="str">
        <f>IF(S111&lt;=20%,"MUY BAJO",IF(AND(S111&gt;20%,S111&lt;=40%),"BAJO",IF(AND(S111&gt;40%,S111&lt;=60%),"MEDIO",IF(AND(S111&gt;60%,S111&lt;=80%),"ALTO","MUY ALTO"))))</f>
        <v>MUY BAJO</v>
      </c>
    </row>
    <row r="112" spans="1:20" ht="63.75" x14ac:dyDescent="0.25">
      <c r="A112" s="154"/>
      <c r="B112" s="10" t="s">
        <v>66</v>
      </c>
      <c r="C112" s="3" t="s">
        <v>27</v>
      </c>
      <c r="D112" s="1" t="s">
        <v>67</v>
      </c>
      <c r="E112" s="49">
        <v>10</v>
      </c>
      <c r="F112" s="130">
        <f>+'[1]PIND 2026'!I102</f>
        <v>8</v>
      </c>
      <c r="G112" s="49" t="s">
        <v>289</v>
      </c>
      <c r="H112" s="136">
        <f>+'[2]reporte T1'!K103</f>
        <v>0</v>
      </c>
      <c r="I112" s="55">
        <f t="shared" si="21"/>
        <v>0</v>
      </c>
      <c r="J112" s="31" t="str">
        <f t="shared" si="22"/>
        <v>MUY BAJO</v>
      </c>
      <c r="K112" s="33">
        <f>+[1]PINDTOTAL!L102</f>
        <v>0</v>
      </c>
      <c r="L112" s="33">
        <f>+'[3]2. DETALLADO MARZO 2026'!D117</f>
        <v>0</v>
      </c>
      <c r="M112" s="123" t="e">
        <f t="shared" si="19"/>
        <v>#DIV/0!</v>
      </c>
      <c r="N112" s="33">
        <f>+'[3]2. DETALLADO MARZO 2026'!H117</f>
        <v>0</v>
      </c>
      <c r="O112" s="33">
        <f t="shared" si="20"/>
        <v>0</v>
      </c>
      <c r="P112" s="102"/>
      <c r="Q112" s="31" t="s">
        <v>293</v>
      </c>
      <c r="R112" s="98"/>
      <c r="S112" s="32"/>
      <c r="T112" s="31" t="s">
        <v>293</v>
      </c>
    </row>
    <row r="113" spans="1:20" ht="38.25" x14ac:dyDescent="0.25">
      <c r="A113" s="154"/>
      <c r="B113" s="10" t="s">
        <v>68</v>
      </c>
      <c r="C113" s="3" t="s">
        <v>27</v>
      </c>
      <c r="D113" s="1" t="s">
        <v>69</v>
      </c>
      <c r="E113" s="65">
        <v>234</v>
      </c>
      <c r="F113" s="130">
        <f>+'[1]PIND 2026'!I103</f>
        <v>256</v>
      </c>
      <c r="G113" s="49" t="s">
        <v>291</v>
      </c>
      <c r="H113" s="136">
        <f>+'[2]reporte T1'!K104</f>
        <v>13</v>
      </c>
      <c r="I113" s="55">
        <f t="shared" si="21"/>
        <v>5.078125E-2</v>
      </c>
      <c r="J113" s="31" t="str">
        <f t="shared" si="22"/>
        <v>MUY BAJO</v>
      </c>
      <c r="K113" s="33">
        <f>+[1]PINDTOTAL!L103</f>
        <v>0</v>
      </c>
      <c r="L113" s="33">
        <f>+'[3]2. DETALLADO MARZO 2026'!D118</f>
        <v>0</v>
      </c>
      <c r="M113" s="123" t="e">
        <f t="shared" si="19"/>
        <v>#DIV/0!</v>
      </c>
      <c r="N113" s="33">
        <f>+'[3]2. DETALLADO MARZO 2026'!H118</f>
        <v>0</v>
      </c>
      <c r="O113" s="33">
        <f t="shared" si="20"/>
        <v>0</v>
      </c>
      <c r="P113" s="102"/>
      <c r="Q113" s="31" t="s">
        <v>293</v>
      </c>
      <c r="R113" s="98"/>
      <c r="S113" s="32"/>
      <c r="T113" s="31" t="s">
        <v>293</v>
      </c>
    </row>
    <row r="114" spans="1:20" ht="38.25" x14ac:dyDescent="0.25">
      <c r="A114" s="154"/>
      <c r="B114" s="10" t="s">
        <v>68</v>
      </c>
      <c r="C114" s="3" t="s">
        <v>29</v>
      </c>
      <c r="D114" s="1" t="s">
        <v>69</v>
      </c>
      <c r="E114" s="65">
        <v>0</v>
      </c>
      <c r="F114" s="130">
        <f>+'[1]PIND 2026'!I104</f>
        <v>2</v>
      </c>
      <c r="G114" s="49" t="s">
        <v>289</v>
      </c>
      <c r="H114" s="136">
        <f>+'[2]reporte T1'!K105</f>
        <v>0</v>
      </c>
      <c r="I114" s="55">
        <f t="shared" si="21"/>
        <v>0</v>
      </c>
      <c r="J114" s="31" t="str">
        <f t="shared" si="22"/>
        <v>MUY BAJO</v>
      </c>
      <c r="K114" s="33">
        <f>+[1]PINDTOTAL!L104</f>
        <v>0</v>
      </c>
      <c r="L114" s="33">
        <f>+'[3]2. DETALLADO MARZO 2026'!D119</f>
        <v>0</v>
      </c>
      <c r="M114" s="123" t="e">
        <f t="shared" si="19"/>
        <v>#DIV/0!</v>
      </c>
      <c r="N114" s="33">
        <f>+'[3]2. DETALLADO MARZO 2026'!H119</f>
        <v>0</v>
      </c>
      <c r="O114" s="33">
        <f t="shared" si="20"/>
        <v>0</v>
      </c>
      <c r="P114" s="102"/>
      <c r="Q114" s="31" t="s">
        <v>293</v>
      </c>
      <c r="R114" s="98"/>
      <c r="S114" s="32"/>
      <c r="T114" s="31" t="s">
        <v>293</v>
      </c>
    </row>
    <row r="115" spans="1:20" ht="38.25" x14ac:dyDescent="0.25">
      <c r="A115" s="154"/>
      <c r="B115" s="10" t="s">
        <v>68</v>
      </c>
      <c r="C115" s="3" t="s">
        <v>30</v>
      </c>
      <c r="D115" s="1" t="s">
        <v>69</v>
      </c>
      <c r="E115" s="65">
        <v>0</v>
      </c>
      <c r="F115" s="130">
        <f>+'[1]PIND 2026'!I105</f>
        <v>2</v>
      </c>
      <c r="G115" s="49" t="s">
        <v>289</v>
      </c>
      <c r="H115" s="136">
        <f>+'[2]reporte T1'!K106</f>
        <v>0</v>
      </c>
      <c r="I115" s="55">
        <f t="shared" si="21"/>
        <v>0</v>
      </c>
      <c r="J115" s="31" t="str">
        <f t="shared" si="22"/>
        <v>MUY BAJO</v>
      </c>
      <c r="K115" s="33">
        <f>+[1]PINDTOTAL!L105</f>
        <v>0</v>
      </c>
      <c r="L115" s="33">
        <f>+'[3]2. DETALLADO MARZO 2026'!D120</f>
        <v>0</v>
      </c>
      <c r="M115" s="123" t="e">
        <f t="shared" si="19"/>
        <v>#DIV/0!</v>
      </c>
      <c r="N115" s="33">
        <f>+'[3]2. DETALLADO MARZO 2026'!H120</f>
        <v>0</v>
      </c>
      <c r="O115" s="33">
        <f t="shared" si="20"/>
        <v>0</v>
      </c>
      <c r="P115" s="102"/>
      <c r="Q115" s="31" t="s">
        <v>293</v>
      </c>
      <c r="R115" s="98"/>
      <c r="S115" s="32"/>
      <c r="T115" s="31" t="s">
        <v>293</v>
      </c>
    </row>
    <row r="116" spans="1:20" ht="38.25" x14ac:dyDescent="0.25">
      <c r="A116" s="154"/>
      <c r="B116" s="10" t="s">
        <v>68</v>
      </c>
      <c r="C116" s="3" t="s">
        <v>31</v>
      </c>
      <c r="D116" s="1" t="s">
        <v>69</v>
      </c>
      <c r="E116" s="65">
        <v>0</v>
      </c>
      <c r="F116" s="130">
        <f>+'[1]PIND 2026'!I106</f>
        <v>3</v>
      </c>
      <c r="G116" s="49" t="s">
        <v>289</v>
      </c>
      <c r="H116" s="136">
        <f>+'[2]reporte T1'!K107</f>
        <v>2</v>
      </c>
      <c r="I116" s="55">
        <f t="shared" si="21"/>
        <v>0.66666666666666663</v>
      </c>
      <c r="J116" s="31" t="str">
        <f t="shared" si="22"/>
        <v>ALTO</v>
      </c>
      <c r="K116" s="33">
        <f>+[1]PINDTOTAL!L106</f>
        <v>0</v>
      </c>
      <c r="L116" s="33">
        <f>+'[3]2. DETALLADO MARZO 2026'!D121</f>
        <v>0</v>
      </c>
      <c r="M116" s="123" t="e">
        <f t="shared" si="19"/>
        <v>#DIV/0!</v>
      </c>
      <c r="N116" s="33">
        <f>+'[3]2. DETALLADO MARZO 2026'!H121</f>
        <v>0</v>
      </c>
      <c r="O116" s="33">
        <f t="shared" si="20"/>
        <v>0</v>
      </c>
      <c r="P116" s="102"/>
      <c r="Q116" s="31" t="s">
        <v>293</v>
      </c>
      <c r="R116" s="98"/>
      <c r="S116" s="32"/>
      <c r="T116" s="31" t="s">
        <v>293</v>
      </c>
    </row>
    <row r="117" spans="1:20" ht="38.25" x14ac:dyDescent="0.25">
      <c r="A117" s="154"/>
      <c r="B117" s="10" t="s">
        <v>68</v>
      </c>
      <c r="C117" s="3" t="s">
        <v>27</v>
      </c>
      <c r="D117" s="1" t="s">
        <v>70</v>
      </c>
      <c r="E117" s="65">
        <v>3200</v>
      </c>
      <c r="F117" s="130">
        <f>+'[1]PIND 2026'!I107</f>
        <v>350</v>
      </c>
      <c r="G117" s="49" t="s">
        <v>289</v>
      </c>
      <c r="H117" s="136">
        <f>+'[2]reporte T1'!K108</f>
        <v>45</v>
      </c>
      <c r="I117" s="55">
        <f t="shared" si="21"/>
        <v>0.12857142857142856</v>
      </c>
      <c r="J117" s="31" t="str">
        <f t="shared" si="22"/>
        <v>MUY BAJO</v>
      </c>
      <c r="K117" s="33">
        <f>+[1]PINDTOTAL!L107</f>
        <v>0</v>
      </c>
      <c r="L117" s="33">
        <f>+'[3]2. DETALLADO MARZO 2026'!D122</f>
        <v>0</v>
      </c>
      <c r="M117" s="123" t="e">
        <f t="shared" si="19"/>
        <v>#DIV/0!</v>
      </c>
      <c r="N117" s="33">
        <f>+'[3]2. DETALLADO MARZO 2026'!H122</f>
        <v>0</v>
      </c>
      <c r="O117" s="33">
        <f t="shared" si="20"/>
        <v>0</v>
      </c>
      <c r="P117" s="102"/>
      <c r="Q117" s="31" t="s">
        <v>293</v>
      </c>
      <c r="R117" s="98"/>
      <c r="S117" s="32"/>
      <c r="T117" s="31" t="s">
        <v>293</v>
      </c>
    </row>
    <row r="118" spans="1:20" ht="38.25" x14ac:dyDescent="0.25">
      <c r="A118" s="154"/>
      <c r="B118" s="10" t="s">
        <v>68</v>
      </c>
      <c r="C118" s="3" t="s">
        <v>29</v>
      </c>
      <c r="D118" s="1" t="s">
        <v>70</v>
      </c>
      <c r="E118" s="65">
        <v>93</v>
      </c>
      <c r="F118" s="130">
        <f>+'[1]PIND 2026'!I108</f>
        <v>10</v>
      </c>
      <c r="G118" s="49" t="s">
        <v>289</v>
      </c>
      <c r="H118" s="136">
        <f>+'[2]reporte T1'!K109</f>
        <v>6</v>
      </c>
      <c r="I118" s="55">
        <f t="shared" si="21"/>
        <v>0.6</v>
      </c>
      <c r="J118" s="31" t="str">
        <f t="shared" si="22"/>
        <v>MEDIO</v>
      </c>
      <c r="K118" s="33">
        <f>+[1]PINDTOTAL!L108</f>
        <v>0</v>
      </c>
      <c r="L118" s="33">
        <f>+'[3]2. DETALLADO MARZO 2026'!D123</f>
        <v>0</v>
      </c>
      <c r="M118" s="123" t="e">
        <f t="shared" si="19"/>
        <v>#DIV/0!</v>
      </c>
      <c r="N118" s="33">
        <f>+'[3]2. DETALLADO MARZO 2026'!H123</f>
        <v>0</v>
      </c>
      <c r="O118" s="33">
        <f t="shared" si="20"/>
        <v>0</v>
      </c>
      <c r="P118" s="102"/>
      <c r="Q118" s="31" t="s">
        <v>293</v>
      </c>
      <c r="R118" s="98"/>
      <c r="S118" s="32"/>
      <c r="T118" s="31" t="s">
        <v>293</v>
      </c>
    </row>
    <row r="119" spans="1:20" ht="38.25" x14ac:dyDescent="0.25">
      <c r="A119" s="154"/>
      <c r="B119" s="10" t="s">
        <v>68</v>
      </c>
      <c r="C119" s="3" t="s">
        <v>30</v>
      </c>
      <c r="D119" s="1" t="s">
        <v>70</v>
      </c>
      <c r="E119" s="65">
        <v>218</v>
      </c>
      <c r="F119" s="130">
        <f>+'[1]PIND 2026'!I109</f>
        <v>10</v>
      </c>
      <c r="G119" s="49" t="s">
        <v>289</v>
      </c>
      <c r="H119" s="136">
        <f>+'[2]reporte T1'!K110</f>
        <v>4</v>
      </c>
      <c r="I119" s="55">
        <f t="shared" si="21"/>
        <v>0.4</v>
      </c>
      <c r="J119" s="31" t="str">
        <f t="shared" si="22"/>
        <v>BAJO</v>
      </c>
      <c r="K119" s="33">
        <f>+[1]PINDTOTAL!L109</f>
        <v>0</v>
      </c>
      <c r="L119" s="33">
        <f>+'[3]2. DETALLADO MARZO 2026'!D124</f>
        <v>0</v>
      </c>
      <c r="M119" s="123" t="e">
        <f t="shared" si="19"/>
        <v>#DIV/0!</v>
      </c>
      <c r="N119" s="33">
        <f>+'[3]2. DETALLADO MARZO 2026'!H124</f>
        <v>0</v>
      </c>
      <c r="O119" s="33">
        <f t="shared" si="20"/>
        <v>0</v>
      </c>
      <c r="P119" s="102"/>
      <c r="Q119" s="31" t="s">
        <v>293</v>
      </c>
      <c r="R119" s="98"/>
      <c r="S119" s="32"/>
      <c r="T119" s="31" t="s">
        <v>293</v>
      </c>
    </row>
    <row r="120" spans="1:20" ht="38.25" x14ac:dyDescent="0.25">
      <c r="A120" s="154"/>
      <c r="B120" s="10" t="s">
        <v>68</v>
      </c>
      <c r="C120" s="3" t="s">
        <v>31</v>
      </c>
      <c r="D120" s="1" t="s">
        <v>70</v>
      </c>
      <c r="E120" s="65">
        <v>505</v>
      </c>
      <c r="F120" s="130">
        <f>+'[1]PIND 2026'!I110</f>
        <v>15</v>
      </c>
      <c r="G120" s="49" t="s">
        <v>289</v>
      </c>
      <c r="H120" s="136">
        <f>+'[2]reporte T1'!K111</f>
        <v>4</v>
      </c>
      <c r="I120" s="55">
        <f t="shared" si="21"/>
        <v>0.26666666666666666</v>
      </c>
      <c r="J120" s="31" t="str">
        <f t="shared" si="22"/>
        <v>BAJO</v>
      </c>
      <c r="K120" s="33">
        <f>+[1]PINDTOTAL!L110</f>
        <v>0</v>
      </c>
      <c r="L120" s="33">
        <f>+'[3]2. DETALLADO MARZO 2026'!D125</f>
        <v>0</v>
      </c>
      <c r="M120" s="123" t="e">
        <f t="shared" si="19"/>
        <v>#DIV/0!</v>
      </c>
      <c r="N120" s="33">
        <f>+'[3]2. DETALLADO MARZO 2026'!H125</f>
        <v>0</v>
      </c>
      <c r="O120" s="33">
        <f t="shared" si="20"/>
        <v>0</v>
      </c>
      <c r="P120" s="102"/>
      <c r="Q120" s="31" t="s">
        <v>293</v>
      </c>
      <c r="R120" s="98"/>
      <c r="S120" s="32"/>
      <c r="T120" s="31" t="s">
        <v>293</v>
      </c>
    </row>
    <row r="121" spans="1:20" ht="25.5" x14ac:dyDescent="0.25">
      <c r="A121" s="154"/>
      <c r="B121" s="11" t="s">
        <v>306</v>
      </c>
      <c r="C121" s="20"/>
      <c r="D121" s="7"/>
      <c r="E121" s="75"/>
      <c r="F121" s="76"/>
      <c r="G121" s="52"/>
      <c r="H121" s="76"/>
      <c r="I121" s="77">
        <f>+AVERAGE(I104:I120)</f>
        <v>0.16545211834733894</v>
      </c>
      <c r="J121" s="35" t="str">
        <f t="shared" si="22"/>
        <v>MUY BAJO</v>
      </c>
      <c r="K121" s="36">
        <f>SUM(K104:K120)</f>
        <v>390000000</v>
      </c>
      <c r="L121" s="36">
        <f>SUM(L104:L120)</f>
        <v>148000000</v>
      </c>
      <c r="M121" s="74">
        <f>+L121/K121</f>
        <v>0.37948717948717947</v>
      </c>
      <c r="N121" s="36">
        <f>SUM(N104:N120)</f>
        <v>4950000</v>
      </c>
      <c r="O121" s="36">
        <f>SUM(O104:O120)</f>
        <v>4950000</v>
      </c>
      <c r="P121" s="105">
        <f>+O121/L121</f>
        <v>3.3445945945945944E-2</v>
      </c>
      <c r="Q121" s="35" t="str">
        <f>IF(P121&lt;=20%,"MUY BAJO",IF(AND(P121&gt;20%,P121&lt;=40%),"BAJO",IF(AND(P121&gt;40%,P121&lt;=60%),"MEDIO",IF(AND(P121&gt;60%,P121&lt;=80%),"ALTO","MUY ALTO"))))</f>
        <v>MUY BAJO</v>
      </c>
      <c r="R121" s="98"/>
      <c r="S121" s="73">
        <f>+I121*P121</f>
        <v>5.53370260688735E-3</v>
      </c>
      <c r="T121" s="35" t="str">
        <f>IF(S121&lt;=20%,"MUY BAJO",IF(AND(S121&gt;20%,S121&lt;=40%),"BAJO",IF(AND(S121&gt;40%,S121&lt;=60%),"MEDIO",IF(AND(S121&gt;60%,S121&lt;=80%),"ALTO","MUY ALTO"))))</f>
        <v>MUY BAJO</v>
      </c>
    </row>
    <row r="122" spans="1:20" ht="51" x14ac:dyDescent="0.25">
      <c r="A122" s="154"/>
      <c r="B122" s="10" t="s">
        <v>71</v>
      </c>
      <c r="C122" s="3" t="s">
        <v>1</v>
      </c>
      <c r="D122" s="1" t="s">
        <v>72</v>
      </c>
      <c r="E122" s="49">
        <v>22</v>
      </c>
      <c r="F122" s="130">
        <f>+'[1]PIND 2026'!I111</f>
        <v>4</v>
      </c>
      <c r="G122" s="49" t="s">
        <v>289</v>
      </c>
      <c r="H122" s="136">
        <f>+'[2]reporte T1'!K112</f>
        <v>0</v>
      </c>
      <c r="I122" s="55">
        <f t="shared" ref="I122:I130" si="23">+H122/F122</f>
        <v>0</v>
      </c>
      <c r="J122" s="31" t="str">
        <f t="shared" si="22"/>
        <v>MUY BAJO</v>
      </c>
      <c r="K122" s="33">
        <f>+[1]PINDTOTAL!L111</f>
        <v>0</v>
      </c>
      <c r="L122" s="33">
        <f>+'[3]2. DETALLADO MARZO 2026'!D127</f>
        <v>0</v>
      </c>
      <c r="M122" s="123" t="e">
        <f t="shared" si="19"/>
        <v>#DIV/0!</v>
      </c>
      <c r="N122" s="33">
        <f>+'[3]2. DETALLADO MARZO 2026'!H127</f>
        <v>0</v>
      </c>
      <c r="O122" s="33">
        <f t="shared" si="20"/>
        <v>0</v>
      </c>
      <c r="P122" s="122"/>
      <c r="Q122" s="31" t="s">
        <v>293</v>
      </c>
      <c r="R122" s="98"/>
      <c r="S122" s="32"/>
      <c r="T122" s="31" t="s">
        <v>293</v>
      </c>
    </row>
    <row r="123" spans="1:20" ht="38.25" x14ac:dyDescent="0.25">
      <c r="A123" s="154"/>
      <c r="B123" s="10" t="s">
        <v>73</v>
      </c>
      <c r="C123" s="3" t="s">
        <v>27</v>
      </c>
      <c r="D123" s="1" t="s">
        <v>74</v>
      </c>
      <c r="E123" s="49">
        <v>0</v>
      </c>
      <c r="F123" s="130">
        <f>+'[1]PIND 2026'!I112</f>
        <v>2</v>
      </c>
      <c r="G123" s="49" t="s">
        <v>289</v>
      </c>
      <c r="H123" s="136">
        <f>+'[2]reporte T1'!K113</f>
        <v>0</v>
      </c>
      <c r="I123" s="55">
        <f t="shared" si="23"/>
        <v>0</v>
      </c>
      <c r="J123" s="31" t="str">
        <f t="shared" si="22"/>
        <v>MUY BAJO</v>
      </c>
      <c r="K123" s="33">
        <f>+[1]PINDTOTAL!L112</f>
        <v>0</v>
      </c>
      <c r="L123" s="33">
        <f>+'[3]2. DETALLADO MARZO 2026'!D128</f>
        <v>38174916</v>
      </c>
      <c r="M123" s="123" t="e">
        <f t="shared" si="19"/>
        <v>#DIV/0!</v>
      </c>
      <c r="N123" s="33">
        <f>+'[3]2. DETALLADO MARZO 2026'!H128</f>
        <v>1851000</v>
      </c>
      <c r="O123" s="33">
        <f t="shared" si="20"/>
        <v>1851000</v>
      </c>
      <c r="P123" s="122">
        <f>+O123/L123</f>
        <v>4.848733655366786E-2</v>
      </c>
      <c r="Q123" s="31" t="str">
        <f>IF(P123&lt;=20%,"MUY BAJO",IF(AND(P123&gt;20%,P123&lt;=40%),"BAJO",IF(AND(P123&gt;40%,P123&lt;=60%),"MEDIO",IF(AND(P123&gt;60%,P123&lt;=80%),"ALTO","MUY ALTO"))))</f>
        <v>MUY BAJO</v>
      </c>
      <c r="R123" s="98"/>
      <c r="S123" s="32">
        <f>+I123*P123</f>
        <v>0</v>
      </c>
      <c r="T123" s="31" t="str">
        <f>IF(S123&lt;=20%,"MUY BAJO",IF(AND(S123&gt;20%,S123&lt;=40%),"BAJO",IF(AND(S123&gt;40%,S123&lt;=60%),"MEDIO",IF(AND(S123&gt;60%,S123&lt;=80%),"ALTO","MUY ALTO"))))</f>
        <v>MUY BAJO</v>
      </c>
    </row>
    <row r="124" spans="1:20" ht="38.25" x14ac:dyDescent="0.25">
      <c r="A124" s="154"/>
      <c r="B124" s="10" t="s">
        <v>73</v>
      </c>
      <c r="C124" s="3" t="s">
        <v>29</v>
      </c>
      <c r="D124" s="1" t="s">
        <v>74</v>
      </c>
      <c r="E124" s="49">
        <v>0</v>
      </c>
      <c r="F124" s="130">
        <f>+'[1]PIND 2026'!I113</f>
        <v>2</v>
      </c>
      <c r="G124" s="49" t="s">
        <v>289</v>
      </c>
      <c r="H124" s="136">
        <f>+'[2]reporte T1'!K114</f>
        <v>0</v>
      </c>
      <c r="I124" s="55">
        <f t="shared" si="23"/>
        <v>0</v>
      </c>
      <c r="J124" s="31" t="str">
        <f t="shared" si="22"/>
        <v>MUY BAJO</v>
      </c>
      <c r="K124" s="33">
        <f>+[1]PINDTOTAL!L113</f>
        <v>0</v>
      </c>
      <c r="L124" s="33">
        <f>+'[3]2. DETALLADO MARZO 2026'!D129</f>
        <v>0</v>
      </c>
      <c r="M124" s="123" t="e">
        <f t="shared" si="19"/>
        <v>#DIV/0!</v>
      </c>
      <c r="N124" s="33">
        <f>+'[3]2. DETALLADO MARZO 2026'!H129</f>
        <v>0</v>
      </c>
      <c r="O124" s="33">
        <f t="shared" si="20"/>
        <v>0</v>
      </c>
      <c r="P124" s="122"/>
      <c r="Q124" s="31" t="s">
        <v>293</v>
      </c>
      <c r="R124" s="98"/>
      <c r="S124" s="32"/>
      <c r="T124" s="31" t="s">
        <v>293</v>
      </c>
    </row>
    <row r="125" spans="1:20" ht="38.25" x14ac:dyDescent="0.25">
      <c r="A125" s="154"/>
      <c r="B125" s="10" t="s">
        <v>73</v>
      </c>
      <c r="C125" s="3" t="s">
        <v>30</v>
      </c>
      <c r="D125" s="1" t="s">
        <v>74</v>
      </c>
      <c r="E125" s="49">
        <v>0</v>
      </c>
      <c r="F125" s="130">
        <f>+'[1]PIND 2026'!I114</f>
        <v>2</v>
      </c>
      <c r="G125" s="49" t="s">
        <v>289</v>
      </c>
      <c r="H125" s="136">
        <f>+'[2]reporte T1'!K115</f>
        <v>0</v>
      </c>
      <c r="I125" s="55">
        <f t="shared" si="23"/>
        <v>0</v>
      </c>
      <c r="J125" s="31" t="str">
        <f t="shared" si="22"/>
        <v>MUY BAJO</v>
      </c>
      <c r="K125" s="33">
        <f>+[1]PINDTOTAL!L114</f>
        <v>0</v>
      </c>
      <c r="L125" s="33">
        <f>+'[3]2. DETALLADO MARZO 2026'!D130</f>
        <v>0</v>
      </c>
      <c r="M125" s="123" t="e">
        <f t="shared" si="19"/>
        <v>#DIV/0!</v>
      </c>
      <c r="N125" s="33">
        <f>+'[3]2. DETALLADO MARZO 2026'!H130</f>
        <v>0</v>
      </c>
      <c r="O125" s="33">
        <f t="shared" si="20"/>
        <v>0</v>
      </c>
      <c r="P125" s="122"/>
      <c r="Q125" s="31" t="s">
        <v>293</v>
      </c>
      <c r="R125" s="98"/>
      <c r="S125" s="32"/>
      <c r="T125" s="31" t="s">
        <v>293</v>
      </c>
    </row>
    <row r="126" spans="1:20" ht="38.25" x14ac:dyDescent="0.25">
      <c r="A126" s="154"/>
      <c r="B126" s="10" t="s">
        <v>73</v>
      </c>
      <c r="C126" s="3" t="s">
        <v>31</v>
      </c>
      <c r="D126" s="1" t="s">
        <v>74</v>
      </c>
      <c r="E126" s="49">
        <v>0</v>
      </c>
      <c r="F126" s="130">
        <f>+'[1]PIND 2026'!I115</f>
        <v>2</v>
      </c>
      <c r="G126" s="49" t="s">
        <v>289</v>
      </c>
      <c r="H126" s="136">
        <f>+'[2]reporte T1'!K116</f>
        <v>0</v>
      </c>
      <c r="I126" s="55">
        <f t="shared" si="23"/>
        <v>0</v>
      </c>
      <c r="J126" s="31" t="str">
        <f t="shared" si="22"/>
        <v>MUY BAJO</v>
      </c>
      <c r="K126" s="33">
        <f>+[1]PINDTOTAL!L115</f>
        <v>0</v>
      </c>
      <c r="L126" s="33">
        <f>+'[3]2. DETALLADO MARZO 2026'!D131</f>
        <v>0</v>
      </c>
      <c r="M126" s="123" t="e">
        <f t="shared" si="19"/>
        <v>#DIV/0!</v>
      </c>
      <c r="N126" s="33">
        <f>+'[3]2. DETALLADO MARZO 2026'!H131</f>
        <v>0</v>
      </c>
      <c r="O126" s="33">
        <f t="shared" si="20"/>
        <v>0</v>
      </c>
      <c r="P126" s="122"/>
      <c r="Q126" s="31" t="s">
        <v>293</v>
      </c>
      <c r="R126" s="98"/>
      <c r="S126" s="32"/>
      <c r="T126" s="31" t="s">
        <v>293</v>
      </c>
    </row>
    <row r="127" spans="1:20" ht="38.25" x14ac:dyDescent="0.25">
      <c r="A127" s="154"/>
      <c r="B127" s="10" t="s">
        <v>75</v>
      </c>
      <c r="C127" s="3" t="s">
        <v>1</v>
      </c>
      <c r="D127" s="1" t="s">
        <v>76</v>
      </c>
      <c r="E127" s="49">
        <v>0</v>
      </c>
      <c r="F127" s="130">
        <f>+'[1]PIND 2026'!I116</f>
        <v>1</v>
      </c>
      <c r="G127" s="49" t="s">
        <v>290</v>
      </c>
      <c r="H127" s="136">
        <f>+'[2]reporte T1'!K117</f>
        <v>0</v>
      </c>
      <c r="I127" s="55">
        <f t="shared" si="23"/>
        <v>0</v>
      </c>
      <c r="J127" s="31" t="str">
        <f t="shared" si="22"/>
        <v>MUY BAJO</v>
      </c>
      <c r="K127" s="33">
        <f>+[1]PINDTOTAL!L116</f>
        <v>0</v>
      </c>
      <c r="L127" s="33">
        <f>+'[3]2. DETALLADO MARZO 2026'!D132</f>
        <v>0</v>
      </c>
      <c r="M127" s="123" t="e">
        <f t="shared" si="19"/>
        <v>#DIV/0!</v>
      </c>
      <c r="N127" s="33">
        <f>+'[3]2. DETALLADO MARZO 2026'!H132</f>
        <v>0</v>
      </c>
      <c r="O127" s="33">
        <f t="shared" si="20"/>
        <v>0</v>
      </c>
      <c r="P127" s="122"/>
      <c r="Q127" s="31" t="s">
        <v>293</v>
      </c>
      <c r="R127" s="98"/>
      <c r="S127" s="32"/>
      <c r="T127" s="31" t="s">
        <v>293</v>
      </c>
    </row>
    <row r="128" spans="1:20" ht="38.25" x14ac:dyDescent="0.25">
      <c r="A128" s="154"/>
      <c r="B128" s="10" t="s">
        <v>75</v>
      </c>
      <c r="C128" s="3" t="s">
        <v>1</v>
      </c>
      <c r="D128" s="1" t="s">
        <v>77</v>
      </c>
      <c r="E128" s="49">
        <v>0</v>
      </c>
      <c r="F128" s="130">
        <f>+'[1]PIND 2026'!I117</f>
        <v>1</v>
      </c>
      <c r="G128" s="49" t="s">
        <v>290</v>
      </c>
      <c r="H128" s="136">
        <f>+'[2]reporte T1'!K118</f>
        <v>0</v>
      </c>
      <c r="I128" s="55">
        <f t="shared" si="23"/>
        <v>0</v>
      </c>
      <c r="J128" s="31" t="str">
        <f t="shared" si="22"/>
        <v>MUY BAJO</v>
      </c>
      <c r="K128" s="33">
        <f>+[1]PINDTOTAL!L117</f>
        <v>0</v>
      </c>
      <c r="L128" s="33">
        <f>+'[3]2. DETALLADO MARZO 2026'!D133</f>
        <v>0</v>
      </c>
      <c r="M128" s="123" t="e">
        <f t="shared" si="19"/>
        <v>#DIV/0!</v>
      </c>
      <c r="N128" s="33">
        <f>+'[3]2. DETALLADO MARZO 2026'!H133</f>
        <v>0</v>
      </c>
      <c r="O128" s="33">
        <f t="shared" si="20"/>
        <v>0</v>
      </c>
      <c r="P128" s="122"/>
      <c r="Q128" s="31" t="s">
        <v>293</v>
      </c>
      <c r="R128" s="98"/>
      <c r="S128" s="32"/>
      <c r="T128" s="31" t="s">
        <v>293</v>
      </c>
    </row>
    <row r="129" spans="1:20" ht="38.25" x14ac:dyDescent="0.25">
      <c r="A129" s="154"/>
      <c r="B129" s="10" t="s">
        <v>78</v>
      </c>
      <c r="C129" s="3" t="s">
        <v>1</v>
      </c>
      <c r="D129" s="1" t="s">
        <v>79</v>
      </c>
      <c r="E129" s="49">
        <v>0</v>
      </c>
      <c r="F129" s="130">
        <f>+'[1]PIND 2026'!I118</f>
        <v>1</v>
      </c>
      <c r="G129" s="49" t="s">
        <v>290</v>
      </c>
      <c r="H129" s="136">
        <f>+'[2]reporte T1'!K119</f>
        <v>0</v>
      </c>
      <c r="I129" s="55">
        <f t="shared" si="23"/>
        <v>0</v>
      </c>
      <c r="J129" s="31" t="str">
        <f t="shared" si="22"/>
        <v>MUY BAJO</v>
      </c>
      <c r="K129" s="33">
        <f>+[1]PINDTOTAL!L118</f>
        <v>0</v>
      </c>
      <c r="L129" s="33">
        <f>+'[3]2. DETALLADO MARZO 2026'!D134</f>
        <v>0</v>
      </c>
      <c r="M129" s="123" t="e">
        <f t="shared" si="19"/>
        <v>#DIV/0!</v>
      </c>
      <c r="N129" s="33">
        <f>+'[3]2. DETALLADO MARZO 2026'!H134</f>
        <v>0</v>
      </c>
      <c r="O129" s="33">
        <f t="shared" si="20"/>
        <v>0</v>
      </c>
      <c r="P129" s="122"/>
      <c r="Q129" s="31" t="s">
        <v>293</v>
      </c>
      <c r="R129" s="98"/>
      <c r="S129" s="32"/>
      <c r="T129" s="31" t="s">
        <v>293</v>
      </c>
    </row>
    <row r="130" spans="1:20" ht="38.25" x14ac:dyDescent="0.25">
      <c r="A130" s="154"/>
      <c r="B130" s="10" t="s">
        <v>78</v>
      </c>
      <c r="C130" s="3" t="s">
        <v>1</v>
      </c>
      <c r="D130" s="1" t="s">
        <v>80</v>
      </c>
      <c r="E130" s="49">
        <v>0</v>
      </c>
      <c r="F130" s="130">
        <f>+'[1]PIND 2026'!I119</f>
        <v>1</v>
      </c>
      <c r="G130" s="49" t="s">
        <v>290</v>
      </c>
      <c r="H130" s="136">
        <f>+'[2]reporte T1'!K120</f>
        <v>0</v>
      </c>
      <c r="I130" s="55">
        <f t="shared" si="23"/>
        <v>0</v>
      </c>
      <c r="J130" s="31" t="str">
        <f t="shared" si="22"/>
        <v>MUY BAJO</v>
      </c>
      <c r="K130" s="33">
        <f>+[1]PINDTOTAL!L119</f>
        <v>0</v>
      </c>
      <c r="L130" s="33">
        <f>+'[3]2. DETALLADO MARZO 2026'!D135</f>
        <v>0</v>
      </c>
      <c r="M130" s="123" t="e">
        <f t="shared" si="19"/>
        <v>#DIV/0!</v>
      </c>
      <c r="N130" s="33">
        <f>+'[3]2. DETALLADO MARZO 2026'!H135</f>
        <v>0</v>
      </c>
      <c r="O130" s="33">
        <f t="shared" si="20"/>
        <v>0</v>
      </c>
      <c r="P130" s="122"/>
      <c r="Q130" s="31" t="s">
        <v>293</v>
      </c>
      <c r="R130" s="98"/>
      <c r="S130" s="32"/>
      <c r="T130" s="31" t="s">
        <v>293</v>
      </c>
    </row>
    <row r="131" spans="1:20" ht="25.5" x14ac:dyDescent="0.25">
      <c r="A131" s="154"/>
      <c r="B131" s="10" t="s">
        <v>81</v>
      </c>
      <c r="C131" s="3" t="s">
        <v>1</v>
      </c>
      <c r="D131" s="1" t="s">
        <v>82</v>
      </c>
      <c r="E131" s="49">
        <v>43</v>
      </c>
      <c r="F131" s="130">
        <f>+'[1]PIND 2026'!I120</f>
        <v>43</v>
      </c>
      <c r="G131" s="49" t="s">
        <v>290</v>
      </c>
      <c r="H131" s="136">
        <f>+'[2]reporte T1'!K121</f>
        <v>0</v>
      </c>
      <c r="I131" s="55">
        <f t="shared" ref="I131:I136" si="24">+H131/F131</f>
        <v>0</v>
      </c>
      <c r="J131" s="31" t="str">
        <f t="shared" si="22"/>
        <v>MUY BAJO</v>
      </c>
      <c r="K131" s="33">
        <f>+[1]PINDTOTAL!L120</f>
        <v>0</v>
      </c>
      <c r="L131" s="33">
        <f>+'[3]2. DETALLADO MARZO 2026'!D136</f>
        <v>4000000</v>
      </c>
      <c r="M131" s="123" t="e">
        <f t="shared" si="19"/>
        <v>#DIV/0!</v>
      </c>
      <c r="N131" s="33">
        <f>+'[3]2. DETALLADO MARZO 2026'!H136</f>
        <v>0</v>
      </c>
      <c r="O131" s="33">
        <f t="shared" si="20"/>
        <v>0</v>
      </c>
      <c r="P131" s="122"/>
      <c r="Q131" s="31" t="str">
        <f>IF(P131&lt;=20%,"MUY BAJO",IF(AND(P131&gt;20%,P131&lt;=40%),"BAJO",IF(AND(P131&gt;40%,P131&lt;=60%),"MEDIO",IF(AND(P131&gt;60%,P131&lt;=80%),"ALTO","MUY ALTO"))))</f>
        <v>MUY BAJO</v>
      </c>
      <c r="R131" s="98"/>
      <c r="S131" s="32"/>
      <c r="T131" s="31" t="s">
        <v>293</v>
      </c>
    </row>
    <row r="132" spans="1:20" ht="38.25" x14ac:dyDescent="0.25">
      <c r="A132" s="154"/>
      <c r="B132" s="10" t="s">
        <v>83</v>
      </c>
      <c r="C132" s="3" t="s">
        <v>27</v>
      </c>
      <c r="D132" s="1" t="s">
        <v>84</v>
      </c>
      <c r="E132" s="65">
        <v>43</v>
      </c>
      <c r="F132" s="130">
        <f>+'[1]PIND 2026'!I121</f>
        <v>1</v>
      </c>
      <c r="G132" s="49" t="s">
        <v>289</v>
      </c>
      <c r="H132" s="136">
        <f>+'[2]reporte T1'!K122</f>
        <v>0</v>
      </c>
      <c r="I132" s="55">
        <f t="shared" si="24"/>
        <v>0</v>
      </c>
      <c r="J132" s="31" t="str">
        <f t="shared" si="22"/>
        <v>MUY BAJO</v>
      </c>
      <c r="K132" s="33">
        <f>+[1]PINDTOTAL!L121</f>
        <v>0</v>
      </c>
      <c r="L132" s="33">
        <f>+'[3]2. DETALLADO MARZO 2026'!D137</f>
        <v>35028897</v>
      </c>
      <c r="M132" s="123" t="e">
        <f t="shared" si="19"/>
        <v>#DIV/0!</v>
      </c>
      <c r="N132" s="33">
        <f>+'[3]2. DETALLADO MARZO 2026'!H137</f>
        <v>26995000</v>
      </c>
      <c r="O132" s="33">
        <f t="shared" si="20"/>
        <v>26995000</v>
      </c>
      <c r="P132" s="122">
        <f>+O132/L132</f>
        <v>0.77064944408612124</v>
      </c>
      <c r="Q132" s="31" t="str">
        <f>IF(P132&lt;=20%,"MUY BAJO",IF(AND(P132&gt;20%,P132&lt;=40%),"BAJO",IF(AND(P132&gt;40%,P132&lt;=60%),"MEDIO",IF(AND(P132&gt;60%,P132&lt;=80%),"ALTO","MUY ALTO"))))</f>
        <v>ALTO</v>
      </c>
      <c r="R132" s="98"/>
      <c r="S132" s="32">
        <f>+I132*P132</f>
        <v>0</v>
      </c>
      <c r="T132" s="31" t="str">
        <f>IF(S132&lt;=20%,"MUY BAJO",IF(AND(S132&gt;20%,S132&lt;=40%),"BAJO",IF(AND(S132&gt;40%,S132&lt;=60%),"MEDIO",IF(AND(S132&gt;60%,S132&lt;=80%),"ALTO","MUY ALTO"))))</f>
        <v>MUY BAJO</v>
      </c>
    </row>
    <row r="133" spans="1:20" ht="38.25" x14ac:dyDescent="0.25">
      <c r="A133" s="154"/>
      <c r="B133" s="10" t="s">
        <v>83</v>
      </c>
      <c r="C133" s="3" t="s">
        <v>29</v>
      </c>
      <c r="D133" s="1" t="s">
        <v>84</v>
      </c>
      <c r="E133" s="65">
        <v>3</v>
      </c>
      <c r="F133" s="130">
        <f>+'[1]PIND 2026'!I122</f>
        <v>1</v>
      </c>
      <c r="G133" s="49" t="s">
        <v>289</v>
      </c>
      <c r="H133" s="136">
        <f>+'[2]reporte T1'!K123</f>
        <v>0</v>
      </c>
      <c r="I133" s="55">
        <f t="shared" si="24"/>
        <v>0</v>
      </c>
      <c r="J133" s="31" t="str">
        <f t="shared" si="22"/>
        <v>MUY BAJO</v>
      </c>
      <c r="K133" s="33">
        <f>+[1]PINDTOTAL!L122</f>
        <v>0</v>
      </c>
      <c r="L133" s="33">
        <f>+'[3]2. DETALLADO MARZO 2026'!D138</f>
        <v>0</v>
      </c>
      <c r="M133" s="123" t="e">
        <f t="shared" si="19"/>
        <v>#DIV/0!</v>
      </c>
      <c r="N133" s="33">
        <f>+'[3]2. DETALLADO MARZO 2026'!H138</f>
        <v>0</v>
      </c>
      <c r="O133" s="33">
        <f t="shared" si="20"/>
        <v>0</v>
      </c>
      <c r="P133" s="122"/>
      <c r="Q133" s="31" t="s">
        <v>293</v>
      </c>
      <c r="R133" s="98"/>
      <c r="S133" s="32"/>
      <c r="T133" s="31" t="s">
        <v>293</v>
      </c>
    </row>
    <row r="134" spans="1:20" ht="38.25" x14ac:dyDescent="0.25">
      <c r="A134" s="154"/>
      <c r="B134" s="10" t="s">
        <v>83</v>
      </c>
      <c r="C134" s="3" t="s">
        <v>30</v>
      </c>
      <c r="D134" s="1" t="s">
        <v>84</v>
      </c>
      <c r="E134" s="65">
        <v>3</v>
      </c>
      <c r="F134" s="130">
        <f>+'[1]PIND 2026'!I123</f>
        <v>1</v>
      </c>
      <c r="G134" s="49" t="s">
        <v>289</v>
      </c>
      <c r="H134" s="136">
        <f>+'[2]reporte T1'!K124</f>
        <v>0</v>
      </c>
      <c r="I134" s="55">
        <f t="shared" si="24"/>
        <v>0</v>
      </c>
      <c r="J134" s="31" t="str">
        <f t="shared" si="22"/>
        <v>MUY BAJO</v>
      </c>
      <c r="K134" s="33">
        <f>+[1]PINDTOTAL!L123</f>
        <v>0</v>
      </c>
      <c r="L134" s="33">
        <f>+'[3]2. DETALLADO MARZO 2026'!D139</f>
        <v>0</v>
      </c>
      <c r="M134" s="123" t="e">
        <f t="shared" si="19"/>
        <v>#DIV/0!</v>
      </c>
      <c r="N134" s="33">
        <f>+'[3]2. DETALLADO MARZO 2026'!H139</f>
        <v>0</v>
      </c>
      <c r="O134" s="33">
        <f t="shared" si="20"/>
        <v>0</v>
      </c>
      <c r="P134" s="122"/>
      <c r="Q134" s="31" t="s">
        <v>293</v>
      </c>
      <c r="R134" s="98"/>
      <c r="S134" s="32"/>
      <c r="T134" s="31" t="s">
        <v>293</v>
      </c>
    </row>
    <row r="135" spans="1:20" ht="38.25" x14ac:dyDescent="0.25">
      <c r="A135" s="154"/>
      <c r="B135" s="10" t="s">
        <v>83</v>
      </c>
      <c r="C135" s="3" t="s">
        <v>31</v>
      </c>
      <c r="D135" s="1" t="s">
        <v>84</v>
      </c>
      <c r="E135" s="65">
        <v>7</v>
      </c>
      <c r="F135" s="130">
        <f>+'[1]PIND 2026'!I124</f>
        <v>1</v>
      </c>
      <c r="G135" s="49" t="s">
        <v>289</v>
      </c>
      <c r="H135" s="136">
        <f>+'[2]reporte T1'!K125</f>
        <v>0</v>
      </c>
      <c r="I135" s="55">
        <f t="shared" si="24"/>
        <v>0</v>
      </c>
      <c r="J135" s="31" t="str">
        <f t="shared" si="22"/>
        <v>MUY BAJO</v>
      </c>
      <c r="K135" s="33">
        <f>+[1]PINDTOTAL!L124</f>
        <v>0</v>
      </c>
      <c r="L135" s="33">
        <f>+'[3]2. DETALLADO MARZO 2026'!D140</f>
        <v>0</v>
      </c>
      <c r="M135" s="123" t="e">
        <f t="shared" si="19"/>
        <v>#DIV/0!</v>
      </c>
      <c r="N135" s="33">
        <f>+'[3]2. DETALLADO MARZO 2026'!H140</f>
        <v>0</v>
      </c>
      <c r="O135" s="33">
        <f t="shared" si="20"/>
        <v>0</v>
      </c>
      <c r="P135" s="122"/>
      <c r="Q135" s="31" t="s">
        <v>293</v>
      </c>
      <c r="R135" s="98"/>
      <c r="S135" s="32"/>
      <c r="T135" s="31" t="s">
        <v>293</v>
      </c>
    </row>
    <row r="136" spans="1:20" ht="38.25" x14ac:dyDescent="0.25">
      <c r="A136" s="154"/>
      <c r="B136" s="10" t="s">
        <v>83</v>
      </c>
      <c r="C136" s="3" t="s">
        <v>27</v>
      </c>
      <c r="D136" s="1" t="s">
        <v>85</v>
      </c>
      <c r="E136" s="65">
        <v>38</v>
      </c>
      <c r="F136" s="130">
        <f>+'[1]PIND 2026'!I125</f>
        <v>1</v>
      </c>
      <c r="G136" s="49" t="s">
        <v>289</v>
      </c>
      <c r="H136" s="136">
        <f>+'[2]reporte T1'!K126</f>
        <v>1</v>
      </c>
      <c r="I136" s="55">
        <f t="shared" si="24"/>
        <v>1</v>
      </c>
      <c r="J136" s="31" t="str">
        <f t="shared" si="22"/>
        <v>MUY ALTO</v>
      </c>
      <c r="K136" s="33">
        <f>+[1]PINDTOTAL!L125</f>
        <v>0</v>
      </c>
      <c r="L136" s="33">
        <f>+'[3]2. DETALLADO MARZO 2026'!D141</f>
        <v>34000000</v>
      </c>
      <c r="M136" s="123" t="e">
        <f t="shared" si="19"/>
        <v>#DIV/0!</v>
      </c>
      <c r="N136" s="33">
        <f>+'[3]2. DETALLADO MARZO 2026'!H141</f>
        <v>13200000</v>
      </c>
      <c r="O136" s="33">
        <f t="shared" si="20"/>
        <v>13200000</v>
      </c>
      <c r="P136" s="122">
        <f>+O136/L136</f>
        <v>0.38823529411764707</v>
      </c>
      <c r="Q136" s="31" t="str">
        <f>IF(P136&lt;=20%,"MUY BAJO",IF(AND(P136&gt;20%,P136&lt;=40%),"BAJO",IF(AND(P136&gt;40%,P136&lt;=60%),"MEDIO",IF(AND(P136&gt;60%,P136&lt;=80%),"ALTO","MUY ALTO"))))</f>
        <v>BAJO</v>
      </c>
      <c r="R136" s="98"/>
      <c r="S136" s="32">
        <f>+I136*P136</f>
        <v>0.38823529411764707</v>
      </c>
      <c r="T136" s="31" t="str">
        <f>IF(S136&lt;=20%,"MUY BAJO",IF(AND(S136&gt;20%,S136&lt;=40%),"BAJO",IF(AND(S136&gt;40%,S136&lt;=60%),"MEDIO",IF(AND(S136&gt;60%,S136&lt;=80%),"ALTO","MUY ALTO"))))</f>
        <v>BAJO</v>
      </c>
    </row>
    <row r="137" spans="1:20" ht="38.25" x14ac:dyDescent="0.25">
      <c r="A137" s="154"/>
      <c r="B137" s="10" t="s">
        <v>83</v>
      </c>
      <c r="C137" s="3" t="s">
        <v>29</v>
      </c>
      <c r="D137" s="1" t="s">
        <v>85</v>
      </c>
      <c r="E137" s="65">
        <v>0</v>
      </c>
      <c r="F137" s="130">
        <f>+'[1]PIND 2026'!I126</f>
        <v>0</v>
      </c>
      <c r="G137" s="49" t="s">
        <v>289</v>
      </c>
      <c r="H137" s="136">
        <f>+'[2]reporte T1'!K127</f>
        <v>0</v>
      </c>
      <c r="I137" s="55"/>
      <c r="J137" s="31" t="s">
        <v>293</v>
      </c>
      <c r="K137" s="33">
        <f>+[1]PINDTOTAL!L126</f>
        <v>0</v>
      </c>
      <c r="L137" s="33">
        <f>+'[3]2. DETALLADO MARZO 2026'!D142</f>
        <v>0</v>
      </c>
      <c r="M137" s="123" t="e">
        <f t="shared" si="19"/>
        <v>#DIV/0!</v>
      </c>
      <c r="N137" s="33">
        <f>+'[3]2. DETALLADO MARZO 2026'!H142</f>
        <v>0</v>
      </c>
      <c r="O137" s="33">
        <f t="shared" si="20"/>
        <v>0</v>
      </c>
      <c r="P137" s="122"/>
      <c r="Q137" s="31" t="s">
        <v>293</v>
      </c>
      <c r="R137" s="98"/>
      <c r="S137" s="32"/>
      <c r="T137" s="31" t="s">
        <v>293</v>
      </c>
    </row>
    <row r="138" spans="1:20" ht="38.25" x14ac:dyDescent="0.25">
      <c r="A138" s="154"/>
      <c r="B138" s="10" t="s">
        <v>83</v>
      </c>
      <c r="C138" s="3" t="s">
        <v>30</v>
      </c>
      <c r="D138" s="1" t="s">
        <v>85</v>
      </c>
      <c r="E138" s="65">
        <v>0</v>
      </c>
      <c r="F138" s="130">
        <f>+'[1]PIND 2026'!I127</f>
        <v>0</v>
      </c>
      <c r="G138" s="49" t="s">
        <v>289</v>
      </c>
      <c r="H138" s="136">
        <f>+'[2]reporte T1'!K128</f>
        <v>0</v>
      </c>
      <c r="I138" s="55"/>
      <c r="J138" s="31" t="s">
        <v>293</v>
      </c>
      <c r="K138" s="33">
        <f>+[1]PINDTOTAL!L127</f>
        <v>0</v>
      </c>
      <c r="L138" s="33">
        <f>+'[3]2. DETALLADO MARZO 2026'!D143</f>
        <v>0</v>
      </c>
      <c r="M138" s="123" t="e">
        <f t="shared" si="19"/>
        <v>#DIV/0!</v>
      </c>
      <c r="N138" s="33">
        <f>+'[3]2. DETALLADO MARZO 2026'!H143</f>
        <v>0</v>
      </c>
      <c r="O138" s="33">
        <f t="shared" si="20"/>
        <v>0</v>
      </c>
      <c r="P138" s="122"/>
      <c r="Q138" s="31" t="s">
        <v>293</v>
      </c>
      <c r="R138" s="98"/>
      <c r="S138" s="32"/>
      <c r="T138" s="31" t="s">
        <v>293</v>
      </c>
    </row>
    <row r="139" spans="1:20" ht="38.25" x14ac:dyDescent="0.25">
      <c r="A139" s="154"/>
      <c r="B139" s="10" t="s">
        <v>83</v>
      </c>
      <c r="C139" s="3" t="s">
        <v>31</v>
      </c>
      <c r="D139" s="1" t="s">
        <v>85</v>
      </c>
      <c r="E139" s="65">
        <v>1</v>
      </c>
      <c r="F139" s="130">
        <f>+'[1]PIND 2026'!I128</f>
        <v>0</v>
      </c>
      <c r="G139" s="49" t="s">
        <v>289</v>
      </c>
      <c r="H139" s="136">
        <f>+'[2]reporte T1'!K129</f>
        <v>0</v>
      </c>
      <c r="I139" s="55"/>
      <c r="J139" s="31" t="s">
        <v>293</v>
      </c>
      <c r="K139" s="33">
        <f>+[1]PINDTOTAL!L128</f>
        <v>0</v>
      </c>
      <c r="L139" s="33">
        <f>+'[3]2. DETALLADO MARZO 2026'!D144</f>
        <v>0</v>
      </c>
      <c r="M139" s="123" t="e">
        <f t="shared" si="19"/>
        <v>#DIV/0!</v>
      </c>
      <c r="N139" s="33">
        <f>+'[3]2. DETALLADO MARZO 2026'!H144</f>
        <v>0</v>
      </c>
      <c r="O139" s="33">
        <f t="shared" si="20"/>
        <v>0</v>
      </c>
      <c r="P139" s="122"/>
      <c r="Q139" s="31" t="s">
        <v>293</v>
      </c>
      <c r="R139" s="98"/>
      <c r="S139" s="32"/>
      <c r="T139" s="31" t="s">
        <v>293</v>
      </c>
    </row>
    <row r="140" spans="1:20" ht="38.25" x14ac:dyDescent="0.25">
      <c r="A140" s="154"/>
      <c r="B140" s="10" t="s">
        <v>83</v>
      </c>
      <c r="C140" s="3" t="s">
        <v>1</v>
      </c>
      <c r="D140" s="1" t="s">
        <v>86</v>
      </c>
      <c r="E140" s="65">
        <v>0</v>
      </c>
      <c r="F140" s="130">
        <f>+'[1]PIND 2026'!I129</f>
        <v>0</v>
      </c>
      <c r="G140" s="49" t="s">
        <v>289</v>
      </c>
      <c r="H140" s="136">
        <f>+'[2]reporte T1'!K130</f>
        <v>0</v>
      </c>
      <c r="I140" s="55"/>
      <c r="J140" s="31" t="s">
        <v>293</v>
      </c>
      <c r="K140" s="33">
        <f>+[1]PINDTOTAL!L129</f>
        <v>0</v>
      </c>
      <c r="L140" s="33">
        <f>+'[3]2. DETALLADO MARZO 2026'!D145</f>
        <v>0</v>
      </c>
      <c r="M140" s="123" t="e">
        <f t="shared" si="19"/>
        <v>#DIV/0!</v>
      </c>
      <c r="N140" s="33">
        <f>+'[3]2. DETALLADO MARZO 2026'!H145</f>
        <v>0</v>
      </c>
      <c r="O140" s="33">
        <f t="shared" si="20"/>
        <v>0</v>
      </c>
      <c r="P140" s="122" t="e">
        <f t="shared" ref="P140:P145" si="25">+O140/L140</f>
        <v>#DIV/0!</v>
      </c>
      <c r="Q140" s="31" t="e">
        <f t="shared" ref="Q140:Q145" si="26">IF(P140&lt;=20%,"MUY BAJO",IF(AND(P140&gt;20%,P140&lt;=40%),"BAJO",IF(AND(P140&gt;40%,P140&lt;=60%),"MEDIO",IF(AND(P140&gt;60%,P140&lt;=80%),"ALTO","MUY ALTO"))))</f>
        <v>#DIV/0!</v>
      </c>
      <c r="R140" s="98"/>
      <c r="S140" s="32"/>
      <c r="T140" s="31" t="s">
        <v>293</v>
      </c>
    </row>
    <row r="141" spans="1:20" ht="38.25" x14ac:dyDescent="0.25">
      <c r="A141" s="154"/>
      <c r="B141" s="10" t="s">
        <v>83</v>
      </c>
      <c r="C141" s="3" t="s">
        <v>27</v>
      </c>
      <c r="D141" s="1" t="s">
        <v>87</v>
      </c>
      <c r="E141" s="65">
        <v>2000</v>
      </c>
      <c r="F141" s="130">
        <f>+'[1]PIND 2026'!I130</f>
        <v>1000</v>
      </c>
      <c r="G141" s="49" t="s">
        <v>289</v>
      </c>
      <c r="H141" s="136">
        <f>+'[2]reporte T1'!K131</f>
        <v>358</v>
      </c>
      <c r="I141" s="55">
        <f>+H141/F141</f>
        <v>0.35799999999999998</v>
      </c>
      <c r="J141" s="31" t="str">
        <f t="shared" si="22"/>
        <v>BAJO</v>
      </c>
      <c r="K141" s="33">
        <f>+[1]PINDTOTAL!L130</f>
        <v>40000000</v>
      </c>
      <c r="L141" s="33">
        <f>+'[3]2. DETALLADO MARZO 2026'!D146</f>
        <v>105000000</v>
      </c>
      <c r="M141" s="123">
        <f t="shared" si="19"/>
        <v>2.625</v>
      </c>
      <c r="N141" s="33">
        <f>+'[3]2. DETALLADO MARZO 2026'!H146</f>
        <v>17020000</v>
      </c>
      <c r="O141" s="33">
        <f t="shared" si="20"/>
        <v>17020000</v>
      </c>
      <c r="P141" s="122">
        <f t="shared" si="25"/>
        <v>0.1620952380952381</v>
      </c>
      <c r="Q141" s="31" t="str">
        <f t="shared" si="26"/>
        <v>MUY BAJO</v>
      </c>
      <c r="R141" s="98"/>
      <c r="S141" s="32">
        <f>+I141*P141</f>
        <v>5.8030095238095235E-2</v>
      </c>
      <c r="T141" s="31" t="str">
        <f>IF(S141&lt;=20%,"MUY BAJO",IF(AND(S141&gt;20%,S141&lt;=40%),"BAJO",IF(AND(S141&gt;40%,S141&lt;=60%),"MEDIO",IF(AND(S141&gt;60%,S141&lt;=80%),"ALTO","MUY ALTO"))))</f>
        <v>MUY BAJO</v>
      </c>
    </row>
    <row r="142" spans="1:20" ht="38.25" x14ac:dyDescent="0.25">
      <c r="A142" s="154"/>
      <c r="B142" s="10" t="s">
        <v>83</v>
      </c>
      <c r="C142" s="3" t="s">
        <v>29</v>
      </c>
      <c r="D142" s="1" t="s">
        <v>87</v>
      </c>
      <c r="E142" s="49">
        <v>1922</v>
      </c>
      <c r="F142" s="130">
        <f>+'[1]PIND 2026'!I131</f>
        <v>300</v>
      </c>
      <c r="G142" s="49" t="s">
        <v>289</v>
      </c>
      <c r="H142" s="136">
        <f>+'[2]reporte T1'!K132</f>
        <v>0</v>
      </c>
      <c r="I142" s="55">
        <f>+H142/F142</f>
        <v>0</v>
      </c>
      <c r="J142" s="31" t="str">
        <f t="shared" si="22"/>
        <v>MUY BAJO</v>
      </c>
      <c r="K142" s="33">
        <f>+[1]PINDTOTAL!L131</f>
        <v>15000000</v>
      </c>
      <c r="L142" s="33">
        <f>+'[3]2. DETALLADO MARZO 2026'!D147</f>
        <v>15000000</v>
      </c>
      <c r="M142" s="123">
        <f t="shared" si="19"/>
        <v>1</v>
      </c>
      <c r="N142" s="33">
        <f>+'[3]2. DETALLADO MARZO 2026'!H147</f>
        <v>0</v>
      </c>
      <c r="O142" s="33">
        <f t="shared" si="20"/>
        <v>0</v>
      </c>
      <c r="P142" s="122">
        <f t="shared" si="25"/>
        <v>0</v>
      </c>
      <c r="Q142" s="31" t="str">
        <f t="shared" si="26"/>
        <v>MUY BAJO</v>
      </c>
      <c r="R142" s="98"/>
      <c r="S142" s="32">
        <f>+I142*P142</f>
        <v>0</v>
      </c>
      <c r="T142" s="31" t="str">
        <f>IF(S142&lt;=20%,"MUY BAJO",IF(AND(S142&gt;20%,S142&lt;=40%),"BAJO",IF(AND(S142&gt;40%,S142&lt;=60%),"MEDIO",IF(AND(S142&gt;60%,S142&lt;=80%),"ALTO","MUY ALTO"))))</f>
        <v>MUY BAJO</v>
      </c>
    </row>
    <row r="143" spans="1:20" ht="38.25" x14ac:dyDescent="0.25">
      <c r="A143" s="154"/>
      <c r="B143" s="10" t="s">
        <v>83</v>
      </c>
      <c r="C143" s="3" t="s">
        <v>30</v>
      </c>
      <c r="D143" s="1" t="s">
        <v>87</v>
      </c>
      <c r="E143" s="49">
        <v>1612</v>
      </c>
      <c r="F143" s="130">
        <f>+'[1]PIND 2026'!I132</f>
        <v>300</v>
      </c>
      <c r="G143" s="49" t="s">
        <v>289</v>
      </c>
      <c r="H143" s="136">
        <f>+'[2]reporte T1'!K133</f>
        <v>0</v>
      </c>
      <c r="I143" s="55">
        <f>+H143/F143</f>
        <v>0</v>
      </c>
      <c r="J143" s="31" t="str">
        <f t="shared" si="22"/>
        <v>MUY BAJO</v>
      </c>
      <c r="K143" s="33">
        <f>+[1]PINDTOTAL!L132</f>
        <v>15000000</v>
      </c>
      <c r="L143" s="33">
        <f>+'[3]2. DETALLADO MARZO 2026'!D148</f>
        <v>15000000</v>
      </c>
      <c r="M143" s="123">
        <f t="shared" si="19"/>
        <v>1</v>
      </c>
      <c r="N143" s="33">
        <f>+'[3]2. DETALLADO MARZO 2026'!H148</f>
        <v>0</v>
      </c>
      <c r="O143" s="33">
        <f t="shared" si="20"/>
        <v>0</v>
      </c>
      <c r="P143" s="122">
        <f t="shared" si="25"/>
        <v>0</v>
      </c>
      <c r="Q143" s="31" t="str">
        <f t="shared" si="26"/>
        <v>MUY BAJO</v>
      </c>
      <c r="R143" s="98"/>
      <c r="S143" s="32">
        <f>+I143*P143</f>
        <v>0</v>
      </c>
      <c r="T143" s="31" t="str">
        <f t="shared" ref="T143:T209" si="27">IF(S143&lt;=20%,"MUY BAJO",IF(AND(S143&gt;20%,S143&lt;=40%),"BAJO",IF(AND(S143&gt;40%,S143&lt;=60%),"MEDIO",IF(AND(S143&gt;60%,S143&lt;=80%),"ALTO","MUY ALTO"))))</f>
        <v>MUY BAJO</v>
      </c>
    </row>
    <row r="144" spans="1:20" ht="38.25" x14ac:dyDescent="0.25">
      <c r="A144" s="154"/>
      <c r="B144" s="10" t="s">
        <v>83</v>
      </c>
      <c r="C144" s="3" t="s">
        <v>31</v>
      </c>
      <c r="D144" s="1" t="s">
        <v>87</v>
      </c>
      <c r="E144" s="54">
        <v>1052</v>
      </c>
      <c r="F144" s="130">
        <f>+'[1]PIND 2026'!I133</f>
        <v>500</v>
      </c>
      <c r="G144" s="49" t="s">
        <v>289</v>
      </c>
      <c r="H144" s="136">
        <f>+'[2]reporte T1'!K134</f>
        <v>35</v>
      </c>
      <c r="I144" s="55">
        <f>+H144/F144</f>
        <v>7.0000000000000007E-2</v>
      </c>
      <c r="J144" s="31" t="str">
        <f t="shared" si="22"/>
        <v>MUY BAJO</v>
      </c>
      <c r="K144" s="33">
        <f>+[1]PINDTOTAL!L133</f>
        <v>25000000</v>
      </c>
      <c r="L144" s="33">
        <f>+'[3]2. DETALLADO MARZO 2026'!D149</f>
        <v>20000000</v>
      </c>
      <c r="M144" s="123">
        <f t="shared" si="19"/>
        <v>0.8</v>
      </c>
      <c r="N144" s="33">
        <f>+'[3]2. DETALLADO MARZO 2026'!H149</f>
        <v>0</v>
      </c>
      <c r="O144" s="33">
        <f t="shared" si="20"/>
        <v>0</v>
      </c>
      <c r="P144" s="122">
        <f t="shared" si="25"/>
        <v>0</v>
      </c>
      <c r="Q144" s="31" t="str">
        <f t="shared" si="26"/>
        <v>MUY BAJO</v>
      </c>
      <c r="R144" s="98"/>
      <c r="S144" s="32">
        <f>+I144*P144</f>
        <v>0</v>
      </c>
      <c r="T144" s="31" t="str">
        <f t="shared" si="27"/>
        <v>MUY BAJO</v>
      </c>
    </row>
    <row r="145" spans="1:20" ht="38.25" x14ac:dyDescent="0.25">
      <c r="A145" s="154"/>
      <c r="B145" s="10" t="s">
        <v>83</v>
      </c>
      <c r="C145" s="3" t="s">
        <v>27</v>
      </c>
      <c r="D145" s="1" t="s">
        <v>88</v>
      </c>
      <c r="E145" s="54">
        <v>0</v>
      </c>
      <c r="F145" s="130">
        <f>+'[1]PIND 2026'!I134</f>
        <v>0</v>
      </c>
      <c r="G145" s="49" t="s">
        <v>289</v>
      </c>
      <c r="H145" s="136">
        <f>+'[2]reporte T1'!K135</f>
        <v>0</v>
      </c>
      <c r="I145" s="55"/>
      <c r="J145" s="31" t="s">
        <v>293</v>
      </c>
      <c r="K145" s="33">
        <f>+[1]PINDTOTAL!L134</f>
        <v>0</v>
      </c>
      <c r="L145" s="33">
        <f>+'[3]2. DETALLADO MARZO 2026'!D150</f>
        <v>76858753</v>
      </c>
      <c r="M145" s="123" t="e">
        <f t="shared" si="19"/>
        <v>#DIV/0!</v>
      </c>
      <c r="N145" s="33">
        <f>+'[3]2. DETALLADO MARZO 2026'!H150</f>
        <v>0</v>
      </c>
      <c r="O145" s="33">
        <f t="shared" si="20"/>
        <v>0</v>
      </c>
      <c r="P145" s="122">
        <f t="shared" si="25"/>
        <v>0</v>
      </c>
      <c r="Q145" s="31" t="str">
        <f t="shared" si="26"/>
        <v>MUY BAJO</v>
      </c>
      <c r="R145" s="98"/>
      <c r="S145" s="32">
        <f>+I145*P145</f>
        <v>0</v>
      </c>
      <c r="T145" s="31" t="str">
        <f t="shared" si="27"/>
        <v>MUY BAJO</v>
      </c>
    </row>
    <row r="146" spans="1:20" ht="38.25" x14ac:dyDescent="0.25">
      <c r="A146" s="154"/>
      <c r="B146" s="10" t="s">
        <v>83</v>
      </c>
      <c r="C146" s="3" t="s">
        <v>29</v>
      </c>
      <c r="D146" s="1" t="s">
        <v>88</v>
      </c>
      <c r="E146" s="54">
        <v>0</v>
      </c>
      <c r="F146" s="130">
        <f>+'[1]PIND 2026'!I135</f>
        <v>0</v>
      </c>
      <c r="G146" s="49" t="s">
        <v>289</v>
      </c>
      <c r="H146" s="136">
        <f>+'[2]reporte T1'!K136</f>
        <v>0</v>
      </c>
      <c r="I146" s="55"/>
      <c r="J146" s="31" t="s">
        <v>293</v>
      </c>
      <c r="K146" s="33">
        <f>+[1]PINDTOTAL!L135</f>
        <v>0</v>
      </c>
      <c r="L146" s="33">
        <f>+'[3]2. DETALLADO MARZO 2026'!D151</f>
        <v>0</v>
      </c>
      <c r="M146" s="123" t="e">
        <f t="shared" si="19"/>
        <v>#DIV/0!</v>
      </c>
      <c r="N146" s="33">
        <f>+'[3]2. DETALLADO MARZO 2026'!H151</f>
        <v>0</v>
      </c>
      <c r="O146" s="33">
        <f t="shared" si="20"/>
        <v>0</v>
      </c>
      <c r="P146" s="122"/>
      <c r="Q146" s="31" t="s">
        <v>293</v>
      </c>
      <c r="R146" s="98"/>
      <c r="S146" s="32"/>
      <c r="T146" s="31" t="s">
        <v>293</v>
      </c>
    </row>
    <row r="147" spans="1:20" ht="38.25" x14ac:dyDescent="0.25">
      <c r="A147" s="154"/>
      <c r="B147" s="10" t="s">
        <v>83</v>
      </c>
      <c r="C147" s="3" t="s">
        <v>30</v>
      </c>
      <c r="D147" s="1" t="s">
        <v>88</v>
      </c>
      <c r="E147" s="54">
        <v>0</v>
      </c>
      <c r="F147" s="130">
        <f>+'[1]PIND 2026'!I136</f>
        <v>0</v>
      </c>
      <c r="G147" s="49" t="s">
        <v>289</v>
      </c>
      <c r="H147" s="136">
        <f>+'[2]reporte T1'!K137</f>
        <v>0</v>
      </c>
      <c r="I147" s="55"/>
      <c r="J147" s="31" t="s">
        <v>293</v>
      </c>
      <c r="K147" s="33">
        <f>+[1]PINDTOTAL!L136</f>
        <v>0</v>
      </c>
      <c r="L147" s="33">
        <f>+'[3]2. DETALLADO MARZO 2026'!D152</f>
        <v>0</v>
      </c>
      <c r="M147" s="123" t="e">
        <f t="shared" si="19"/>
        <v>#DIV/0!</v>
      </c>
      <c r="N147" s="33">
        <f>+'[3]2. DETALLADO MARZO 2026'!H152</f>
        <v>0</v>
      </c>
      <c r="O147" s="33">
        <f t="shared" si="20"/>
        <v>0</v>
      </c>
      <c r="P147" s="122"/>
      <c r="Q147" s="31" t="s">
        <v>293</v>
      </c>
      <c r="R147" s="98"/>
      <c r="S147" s="32"/>
      <c r="T147" s="31" t="s">
        <v>293</v>
      </c>
    </row>
    <row r="148" spans="1:20" ht="38.25" x14ac:dyDescent="0.25">
      <c r="A148" s="154"/>
      <c r="B148" s="10" t="s">
        <v>83</v>
      </c>
      <c r="C148" s="3" t="s">
        <v>31</v>
      </c>
      <c r="D148" s="1" t="s">
        <v>88</v>
      </c>
      <c r="E148" s="54">
        <v>0</v>
      </c>
      <c r="F148" s="130">
        <f>+'[1]PIND 2026'!I137</f>
        <v>3</v>
      </c>
      <c r="G148" s="49" t="s">
        <v>289</v>
      </c>
      <c r="H148" s="136">
        <f>+'[2]reporte T1'!K138</f>
        <v>0</v>
      </c>
      <c r="I148" s="55"/>
      <c r="J148" s="31" t="s">
        <v>293</v>
      </c>
      <c r="K148" s="33">
        <f>+[1]PINDTOTAL!L137</f>
        <v>0</v>
      </c>
      <c r="L148" s="33">
        <f>+'[3]2. DETALLADO MARZO 2026'!D153</f>
        <v>0</v>
      </c>
      <c r="M148" s="123" t="e">
        <f t="shared" si="19"/>
        <v>#DIV/0!</v>
      </c>
      <c r="N148" s="33">
        <f>+'[3]2. DETALLADO MARZO 2026'!H153</f>
        <v>0</v>
      </c>
      <c r="O148" s="33">
        <f t="shared" si="20"/>
        <v>0</v>
      </c>
      <c r="P148" s="122"/>
      <c r="Q148" s="31" t="s">
        <v>293</v>
      </c>
      <c r="R148" s="98"/>
      <c r="S148" s="32"/>
      <c r="T148" s="31" t="s">
        <v>293</v>
      </c>
    </row>
    <row r="149" spans="1:20" ht="38.25" x14ac:dyDescent="0.25">
      <c r="A149" s="154"/>
      <c r="B149" s="11" t="s">
        <v>329</v>
      </c>
      <c r="C149" s="20"/>
      <c r="D149" s="7"/>
      <c r="E149" s="75"/>
      <c r="F149" s="76"/>
      <c r="G149" s="52"/>
      <c r="H149" s="76"/>
      <c r="I149" s="77">
        <f>+AVERAGE(I122:I148)</f>
        <v>7.5157894736842118E-2</v>
      </c>
      <c r="J149" s="31" t="str">
        <f t="shared" si="22"/>
        <v>MUY BAJO</v>
      </c>
      <c r="K149" s="36">
        <f>SUM(K122:K148)</f>
        <v>95000000</v>
      </c>
      <c r="L149" s="36">
        <f>SUM(L122:L148)</f>
        <v>343062566</v>
      </c>
      <c r="M149" s="74">
        <f>+L149/K149</f>
        <v>3.6111849052631579</v>
      </c>
      <c r="N149" s="36">
        <f>SUM(N122:N148)</f>
        <v>59066000</v>
      </c>
      <c r="O149" s="36">
        <f>SUM(O122:O148)</f>
        <v>59066000</v>
      </c>
      <c r="P149" s="126">
        <f>+O149/L149</f>
        <v>0.17217267593107199</v>
      </c>
      <c r="Q149" s="31" t="str">
        <f>IF(P149&lt;=20%,"MUY BAJO",IF(AND(P149&gt;20%,P149&lt;=40%),"BAJO",IF(AND(P149&gt;40%,P149&lt;=60%),"MEDIO",IF(AND(P149&gt;60%,P149&lt;=80%),"ALTO","MUY ALTO"))))</f>
        <v>MUY BAJO</v>
      </c>
      <c r="R149" s="98"/>
      <c r="S149" s="73">
        <f>+I149*P149</f>
        <v>1.2940135854187939E-2</v>
      </c>
      <c r="T149" s="31" t="str">
        <f>IF(S149&lt;=20%,"MUY BAJO",IF(AND(S149&gt;20%,S149&lt;=40%),"BAJO",IF(AND(S149&gt;40%,S149&lt;=60%),"MEDIO",IF(AND(S149&gt;60%,S149&lt;=80%),"ALTO","MUY ALTO"))))</f>
        <v>MUY BAJO</v>
      </c>
    </row>
    <row r="150" spans="1:20" ht="38.25" x14ac:dyDescent="0.25">
      <c r="A150" s="154"/>
      <c r="B150" s="10" t="s">
        <v>89</v>
      </c>
      <c r="C150" s="3" t="s">
        <v>1</v>
      </c>
      <c r="D150" s="1" t="s">
        <v>90</v>
      </c>
      <c r="E150" s="54">
        <v>0</v>
      </c>
      <c r="F150" s="130">
        <f>+'[1]PIND 2026'!I138</f>
        <v>0</v>
      </c>
      <c r="G150" s="49" t="s">
        <v>290</v>
      </c>
      <c r="H150" s="136">
        <f>+'[2]reporte T1'!K139</f>
        <v>0</v>
      </c>
      <c r="I150" s="55"/>
      <c r="J150" s="31" t="s">
        <v>293</v>
      </c>
      <c r="K150" s="33">
        <f>+[1]PINDTOTAL!L138</f>
        <v>0</v>
      </c>
      <c r="L150" s="33">
        <f>+'[3]2. DETALLADO MARZO 2026'!D155</f>
        <v>0</v>
      </c>
      <c r="M150" s="123" t="e">
        <f t="shared" si="19"/>
        <v>#DIV/0!</v>
      </c>
      <c r="N150" s="33">
        <f>+'[3]2. DETALLADO MARZO 2026'!H155</f>
        <v>0</v>
      </c>
      <c r="O150" s="33">
        <f t="shared" si="20"/>
        <v>0</v>
      </c>
      <c r="P150" s="122"/>
      <c r="Q150" s="31" t="s">
        <v>293</v>
      </c>
      <c r="R150" s="98"/>
      <c r="S150" s="32"/>
      <c r="T150" s="31" t="s">
        <v>293</v>
      </c>
    </row>
    <row r="151" spans="1:20" ht="51" x14ac:dyDescent="0.25">
      <c r="A151" s="154"/>
      <c r="B151" s="10" t="s">
        <v>91</v>
      </c>
      <c r="C151" s="3" t="s">
        <v>1</v>
      </c>
      <c r="D151" s="1" t="s">
        <v>92</v>
      </c>
      <c r="E151" s="54">
        <v>0</v>
      </c>
      <c r="F151" s="130">
        <f>+'[1]PIND 2026'!I139</f>
        <v>3</v>
      </c>
      <c r="G151" s="49" t="s">
        <v>289</v>
      </c>
      <c r="H151" s="136">
        <f>+'[2]reporte T1'!K140</f>
        <v>0</v>
      </c>
      <c r="I151" s="55">
        <f>+H151/F151</f>
        <v>0</v>
      </c>
      <c r="J151" s="31" t="str">
        <f t="shared" si="22"/>
        <v>MUY BAJO</v>
      </c>
      <c r="K151" s="33">
        <f>+[1]PINDTOTAL!L139</f>
        <v>0</v>
      </c>
      <c r="L151" s="33">
        <f>+'[3]2. DETALLADO MARZO 2026'!D156</f>
        <v>0</v>
      </c>
      <c r="M151" s="123" t="e">
        <f t="shared" si="19"/>
        <v>#DIV/0!</v>
      </c>
      <c r="N151" s="33">
        <f>+'[3]2. DETALLADO MARZO 2026'!H156</f>
        <v>0</v>
      </c>
      <c r="O151" s="33">
        <f t="shared" si="20"/>
        <v>0</v>
      </c>
      <c r="P151" s="122"/>
      <c r="Q151" s="31" t="s">
        <v>293</v>
      </c>
      <c r="R151" s="98"/>
      <c r="S151" s="32"/>
      <c r="T151" s="31" t="s">
        <v>293</v>
      </c>
    </row>
    <row r="152" spans="1:20" ht="51" x14ac:dyDescent="0.25">
      <c r="A152" s="154"/>
      <c r="B152" s="11" t="s">
        <v>328</v>
      </c>
      <c r="C152" s="20"/>
      <c r="D152" s="7"/>
      <c r="E152" s="75"/>
      <c r="F152" s="76"/>
      <c r="G152" s="52"/>
      <c r="H152" s="76"/>
      <c r="I152" s="77">
        <f>+AVERAGE(I150:I151)</f>
        <v>0</v>
      </c>
      <c r="J152" s="31" t="str">
        <f t="shared" si="22"/>
        <v>MUY BAJO</v>
      </c>
      <c r="K152" s="36">
        <f>SUM(K150:K151)</f>
        <v>0</v>
      </c>
      <c r="L152" s="36">
        <f>SUM(L150:L151)</f>
        <v>0</v>
      </c>
      <c r="M152" s="74"/>
      <c r="N152" s="36">
        <f>SUM(N150:N151)</f>
        <v>0</v>
      </c>
      <c r="O152" s="36">
        <f>SUM(O150:O151)</f>
        <v>0</v>
      </c>
      <c r="P152" s="74"/>
      <c r="Q152" s="112"/>
      <c r="R152" s="98"/>
      <c r="S152" s="73"/>
      <c r="T152" s="112"/>
    </row>
    <row r="153" spans="1:20" ht="38.25" x14ac:dyDescent="0.25">
      <c r="A153" s="154"/>
      <c r="B153" s="10" t="s">
        <v>93</v>
      </c>
      <c r="C153" s="3" t="s">
        <v>1</v>
      </c>
      <c r="D153" s="1" t="s">
        <v>94</v>
      </c>
      <c r="E153" s="69">
        <v>0.7</v>
      </c>
      <c r="F153" s="129">
        <f>+'[1]PIND 2026'!I140</f>
        <v>0</v>
      </c>
      <c r="G153" s="49" t="s">
        <v>290</v>
      </c>
      <c r="H153" s="136">
        <f>+'[2]reporte T1'!K141</f>
        <v>0</v>
      </c>
      <c r="I153" s="55"/>
      <c r="J153" s="31" t="s">
        <v>293</v>
      </c>
      <c r="K153" s="33">
        <f>+[1]PINDTOTAL!L140</f>
        <v>0</v>
      </c>
      <c r="L153" s="33">
        <f>+'[3]2. DETALLADO MARZO 2026'!D158</f>
        <v>0</v>
      </c>
      <c r="M153" s="123" t="e">
        <f t="shared" si="19"/>
        <v>#DIV/0!</v>
      </c>
      <c r="N153" s="33">
        <f>+'[3]2. DETALLADO MARZO 2026'!H158</f>
        <v>0</v>
      </c>
      <c r="O153" s="33">
        <f t="shared" si="20"/>
        <v>0</v>
      </c>
      <c r="P153" s="122"/>
      <c r="Q153" s="31" t="s">
        <v>293</v>
      </c>
      <c r="R153" s="98"/>
      <c r="S153" s="32"/>
      <c r="T153" s="31" t="s">
        <v>293</v>
      </c>
    </row>
    <row r="154" spans="1:20" ht="51" x14ac:dyDescent="0.25">
      <c r="A154" s="154"/>
      <c r="B154" s="10" t="s">
        <v>93</v>
      </c>
      <c r="C154" s="3" t="s">
        <v>1</v>
      </c>
      <c r="D154" s="1" t="s">
        <v>95</v>
      </c>
      <c r="E154" s="54">
        <v>43</v>
      </c>
      <c r="F154" s="130">
        <f>+'[1]PIND 2026'!I141</f>
        <v>43</v>
      </c>
      <c r="G154" s="49" t="s">
        <v>290</v>
      </c>
      <c r="H154" s="136">
        <f>+'[2]reporte T1'!K142</f>
        <v>1</v>
      </c>
      <c r="I154" s="55"/>
      <c r="J154" s="31" t="s">
        <v>293</v>
      </c>
      <c r="K154" s="33">
        <f>+[1]PINDTOTAL!L141</f>
        <v>0</v>
      </c>
      <c r="L154" s="33">
        <f>+'[3]2. DETALLADO MARZO 2026'!D159</f>
        <v>0</v>
      </c>
      <c r="M154" s="123" t="e">
        <f t="shared" si="19"/>
        <v>#DIV/0!</v>
      </c>
      <c r="N154" s="33">
        <f>+'[3]2. DETALLADO MARZO 2026'!H159</f>
        <v>0</v>
      </c>
      <c r="O154" s="33">
        <f t="shared" si="20"/>
        <v>0</v>
      </c>
      <c r="P154" s="122"/>
      <c r="Q154" s="31" t="s">
        <v>293</v>
      </c>
      <c r="R154" s="98"/>
      <c r="S154" s="32"/>
      <c r="T154" s="31" t="s">
        <v>293</v>
      </c>
    </row>
    <row r="155" spans="1:20" ht="51" x14ac:dyDescent="0.25">
      <c r="A155" s="154"/>
      <c r="B155" s="10" t="s">
        <v>93</v>
      </c>
      <c r="C155" s="3" t="s">
        <v>1</v>
      </c>
      <c r="D155" s="1" t="s">
        <v>96</v>
      </c>
      <c r="E155" s="54">
        <v>19</v>
      </c>
      <c r="F155" s="130">
        <f>+'[1]PIND 2026'!I142</f>
        <v>2</v>
      </c>
      <c r="G155" s="49" t="s">
        <v>289</v>
      </c>
      <c r="H155" s="136">
        <f>+'[2]reporte T1'!K143</f>
        <v>0</v>
      </c>
      <c r="I155" s="55">
        <f>+H155/F155</f>
        <v>0</v>
      </c>
      <c r="J155" s="31" t="str">
        <f t="shared" si="22"/>
        <v>MUY BAJO</v>
      </c>
      <c r="K155" s="33">
        <f>+[1]PINDTOTAL!L142</f>
        <v>0</v>
      </c>
      <c r="L155" s="33">
        <f>+'[3]2. DETALLADO MARZO 2026'!D160</f>
        <v>0</v>
      </c>
      <c r="M155" s="123" t="e">
        <f t="shared" si="19"/>
        <v>#DIV/0!</v>
      </c>
      <c r="N155" s="33">
        <f>+'[3]2. DETALLADO MARZO 2026'!H160</f>
        <v>0</v>
      </c>
      <c r="O155" s="33">
        <f t="shared" si="20"/>
        <v>0</v>
      </c>
      <c r="P155" s="122"/>
      <c r="Q155" s="31" t="s">
        <v>293</v>
      </c>
      <c r="R155" s="98"/>
      <c r="S155" s="32"/>
      <c r="T155" s="31" t="s">
        <v>293</v>
      </c>
    </row>
    <row r="156" spans="1:20" ht="76.5" x14ac:dyDescent="0.25">
      <c r="A156" s="154"/>
      <c r="B156" s="10" t="s">
        <v>93</v>
      </c>
      <c r="C156" s="3" t="s">
        <v>1</v>
      </c>
      <c r="D156" s="1" t="s">
        <v>97</v>
      </c>
      <c r="E156" s="54">
        <v>1</v>
      </c>
      <c r="F156" s="130">
        <f>+'[1]PIND 2026'!I143</f>
        <v>1</v>
      </c>
      <c r="G156" s="49" t="s">
        <v>290</v>
      </c>
      <c r="H156" s="136">
        <f>+'[2]reporte T1'!K144</f>
        <v>1</v>
      </c>
      <c r="I156" s="55">
        <f>+H156/F156</f>
        <v>1</v>
      </c>
      <c r="J156" s="31" t="str">
        <f t="shared" si="22"/>
        <v>MUY ALTO</v>
      </c>
      <c r="K156" s="33">
        <f>+[1]PINDTOTAL!L143</f>
        <v>0</v>
      </c>
      <c r="L156" s="33">
        <f>+'[3]2. DETALLADO MARZO 2026'!D161</f>
        <v>0</v>
      </c>
      <c r="M156" s="123" t="e">
        <f t="shared" si="19"/>
        <v>#DIV/0!</v>
      </c>
      <c r="N156" s="33">
        <f>+'[3]2. DETALLADO MARZO 2026'!H161</f>
        <v>0</v>
      </c>
      <c r="O156" s="33">
        <f t="shared" si="20"/>
        <v>0</v>
      </c>
      <c r="P156" s="122"/>
      <c r="Q156" s="31" t="s">
        <v>293</v>
      </c>
      <c r="R156" s="98"/>
      <c r="S156" s="32"/>
      <c r="T156" s="31" t="s">
        <v>293</v>
      </c>
    </row>
    <row r="157" spans="1:20" ht="38.25" x14ac:dyDescent="0.25">
      <c r="A157" s="154"/>
      <c r="B157" s="10" t="s">
        <v>98</v>
      </c>
      <c r="C157" s="3" t="s">
        <v>1</v>
      </c>
      <c r="D157" s="1" t="s">
        <v>99</v>
      </c>
      <c r="E157" s="54">
        <v>19</v>
      </c>
      <c r="F157" s="130">
        <f>+'[1]PIND 2026'!I144</f>
        <v>2</v>
      </c>
      <c r="G157" s="49" t="s">
        <v>291</v>
      </c>
      <c r="H157" s="136">
        <f>+'[2]reporte T1'!K145</f>
        <v>1</v>
      </c>
      <c r="I157" s="55">
        <f>+H157/F157</f>
        <v>0.5</v>
      </c>
      <c r="J157" s="31" t="str">
        <f t="shared" si="22"/>
        <v>MEDIO</v>
      </c>
      <c r="K157" s="33">
        <f>+[1]PINDTOTAL!L144</f>
        <v>380000000</v>
      </c>
      <c r="L157" s="33">
        <f>+'[3]2. DETALLADO MARZO 2026'!D162</f>
        <v>306255009</v>
      </c>
      <c r="M157" s="123">
        <f>+L157/K157</f>
        <v>0.80593423421052635</v>
      </c>
      <c r="N157" s="33">
        <f>+'[3]2. DETALLADO MARZO 2026'!H162</f>
        <v>211165963</v>
      </c>
      <c r="O157" s="33">
        <f>+N157</f>
        <v>211165963</v>
      </c>
      <c r="P157" s="122">
        <f>+O157/L157</f>
        <v>0.68951023426362967</v>
      </c>
      <c r="Q157" s="31" t="str">
        <f>IF(P157&lt;=20%,"MUY BAJO",IF(AND(P157&gt;20%,P157&lt;=40%),"BAJO",IF(AND(P157&gt;40%,P157&lt;=60%),"MEDIO",IF(AND(P157&gt;60%,P157&lt;=80%),"ALTO","MUY ALTO"))))</f>
        <v>ALTO</v>
      </c>
      <c r="R157" s="98"/>
      <c r="S157" s="32">
        <f>+I157*P157</f>
        <v>0.34475511713181484</v>
      </c>
      <c r="T157" s="31" t="str">
        <f t="shared" si="27"/>
        <v>BAJO</v>
      </c>
    </row>
    <row r="158" spans="1:20" ht="51" x14ac:dyDescent="0.25">
      <c r="A158" s="154"/>
      <c r="B158" s="10" t="s">
        <v>100</v>
      </c>
      <c r="C158" s="3" t="s">
        <v>1</v>
      </c>
      <c r="D158" s="1" t="s">
        <v>101</v>
      </c>
      <c r="E158" s="54">
        <v>1</v>
      </c>
      <c r="F158" s="130">
        <f>+'[1]PIND 2026'!I145</f>
        <v>0</v>
      </c>
      <c r="G158" s="49" t="s">
        <v>289</v>
      </c>
      <c r="H158" s="136">
        <f>+'[2]reporte T1'!K146</f>
        <v>11</v>
      </c>
      <c r="I158" s="55"/>
      <c r="J158" s="31" t="s">
        <v>293</v>
      </c>
      <c r="K158" s="33">
        <f>+[1]PINDTOTAL!L145</f>
        <v>0</v>
      </c>
      <c r="L158" s="33">
        <f>+'[3]2. DETALLADO MARZO 2026'!D163</f>
        <v>189061594</v>
      </c>
      <c r="M158" s="123" t="e">
        <f>+L158/K158</f>
        <v>#DIV/0!</v>
      </c>
      <c r="N158" s="33">
        <f>+'[3]2. DETALLADO MARZO 2026'!H163</f>
        <v>0</v>
      </c>
      <c r="O158" s="33">
        <f>+N158</f>
        <v>0</v>
      </c>
      <c r="P158" s="122">
        <f>+O158/L158</f>
        <v>0</v>
      </c>
      <c r="Q158" s="31" t="str">
        <f>IF(P158&lt;=20%,"MUY BAJO",IF(AND(P158&gt;20%,P158&lt;=40%),"BAJO",IF(AND(P158&gt;40%,P158&lt;=60%),"MEDIO",IF(AND(P158&gt;60%,P158&lt;=80%),"ALTO","MUY ALTO"))))</f>
        <v>MUY BAJO</v>
      </c>
      <c r="R158" s="98"/>
      <c r="S158" s="32">
        <f>+I158*P158</f>
        <v>0</v>
      </c>
      <c r="T158" s="31" t="str">
        <f t="shared" si="27"/>
        <v>MUY BAJO</v>
      </c>
    </row>
    <row r="159" spans="1:20" ht="51" x14ac:dyDescent="0.25">
      <c r="A159" s="154"/>
      <c r="B159" s="10" t="s">
        <v>102</v>
      </c>
      <c r="C159" s="3" t="s">
        <v>1</v>
      </c>
      <c r="D159" s="1" t="s">
        <v>103</v>
      </c>
      <c r="E159" s="54">
        <v>21</v>
      </c>
      <c r="F159" s="130">
        <f>+'[1]PIND 2026'!I146</f>
        <v>3</v>
      </c>
      <c r="G159" s="49" t="s">
        <v>289</v>
      </c>
      <c r="H159" s="136">
        <f>+'[2]reporte T1'!K147</f>
        <v>2</v>
      </c>
      <c r="I159" s="55">
        <f>+H159/F159</f>
        <v>0.66666666666666663</v>
      </c>
      <c r="J159" s="31" t="str">
        <f t="shared" si="22"/>
        <v>ALTO</v>
      </c>
      <c r="K159" s="33">
        <f>+[1]PINDTOTAL!L146</f>
        <v>0</v>
      </c>
      <c r="L159" s="33">
        <f>+'[3]2. DETALLADO MARZO 2026'!D164</f>
        <v>0</v>
      </c>
      <c r="M159" s="123" t="e">
        <f>+L159/K159</f>
        <v>#DIV/0!</v>
      </c>
      <c r="N159" s="33">
        <f>+'[3]2. DETALLADO MARZO 2026'!H164</f>
        <v>0</v>
      </c>
      <c r="O159" s="33">
        <f>+N159</f>
        <v>0</v>
      </c>
      <c r="P159" s="102"/>
      <c r="Q159" s="31" t="s">
        <v>293</v>
      </c>
      <c r="R159" s="98"/>
      <c r="S159" s="32"/>
      <c r="T159" s="31" t="s">
        <v>293</v>
      </c>
    </row>
    <row r="160" spans="1:20" ht="38.25" x14ac:dyDescent="0.25">
      <c r="A160" s="154"/>
      <c r="B160" s="11" t="s">
        <v>327</v>
      </c>
      <c r="C160" s="20"/>
      <c r="D160" s="7"/>
      <c r="E160" s="75"/>
      <c r="F160" s="76"/>
      <c r="G160" s="52"/>
      <c r="H160" s="76"/>
      <c r="I160" s="77">
        <f>+AVERAGE(I153:I159)</f>
        <v>0.54166666666666663</v>
      </c>
      <c r="J160" s="35" t="str">
        <f t="shared" si="22"/>
        <v>MEDIO</v>
      </c>
      <c r="K160" s="36">
        <f>SUM(K153:K159)</f>
        <v>380000000</v>
      </c>
      <c r="L160" s="36">
        <f>SUM(L153:L159)</f>
        <v>495316603</v>
      </c>
      <c r="M160" s="74">
        <f>+L160/K160</f>
        <v>1.3034647447368422</v>
      </c>
      <c r="N160" s="36">
        <f>SUM(N153:N159)</f>
        <v>211165963</v>
      </c>
      <c r="O160" s="36">
        <f>SUM(O153:O159)</f>
        <v>211165963</v>
      </c>
      <c r="P160" s="105">
        <f>+O160/L160</f>
        <v>0.42632522657432503</v>
      </c>
      <c r="Q160" s="35" t="str">
        <f t="shared" ref="Q160:Q175" si="28">IF(P160&lt;=20%,"MUY BAJO",IF(AND(P160&gt;20%,P160&lt;=40%),"BAJO",IF(AND(P160&gt;40%,P160&lt;=60%),"MEDIO",IF(AND(P160&gt;60%,P160&lt;=80%),"ALTO","MUY ALTO"))))</f>
        <v>MEDIO</v>
      </c>
      <c r="R160" s="98"/>
      <c r="S160" s="73">
        <f>+I160*P160</f>
        <v>0.23092616439442604</v>
      </c>
      <c r="T160" s="35" t="str">
        <f>IF(S160&lt;=20%,"MUY BAJO",IF(AND(S160&gt;20%,S160&lt;=40%),"BAJO",IF(AND(S160&gt;40%,S160&lt;=60%),"MEDIO",IF(AND(S160&gt;60%,S160&lt;=80%),"ALTO","MUY ALTO"))))</f>
        <v>BAJO</v>
      </c>
    </row>
    <row r="161" spans="1:20" ht="38.25" x14ac:dyDescent="0.25">
      <c r="A161" s="155"/>
      <c r="B161" s="12" t="s">
        <v>326</v>
      </c>
      <c r="C161" s="21"/>
      <c r="D161" s="9"/>
      <c r="E161" s="78"/>
      <c r="F161" s="78"/>
      <c r="G161" s="58"/>
      <c r="H161" s="78"/>
      <c r="I161" s="79">
        <f>+AVERAGE(I79,I103,I121,I149,I152,I160)</f>
        <v>0.16307130992676092</v>
      </c>
      <c r="J161" s="39" t="str">
        <f t="shared" si="22"/>
        <v>MUY BAJO</v>
      </c>
      <c r="K161" s="38">
        <f>+K160+K152+K149+K121+K103+K79</f>
        <v>6649600000</v>
      </c>
      <c r="L161" s="38">
        <f>+L160+L152+L149+L121+L103+L79</f>
        <v>2951578006</v>
      </c>
      <c r="M161" s="113">
        <f>+L161/K161</f>
        <v>0.44387301582050048</v>
      </c>
      <c r="N161" s="38">
        <f>+N160+N152+N149+N121+N103+N79</f>
        <v>592851501</v>
      </c>
      <c r="O161" s="38">
        <f>+O160+O152+O149+O121+O103+O79</f>
        <v>592851501</v>
      </c>
      <c r="P161" s="106">
        <f>+O161/L161</f>
        <v>0.20085916746731577</v>
      </c>
      <c r="Q161" s="31" t="str">
        <f t="shared" si="28"/>
        <v>BAJO</v>
      </c>
      <c r="R161" s="95"/>
      <c r="S161" s="44">
        <f>+I161*P161</f>
        <v>3.2754367549693825E-2</v>
      </c>
      <c r="T161" s="31" t="str">
        <f>IF(S161&lt;=20%,"MUY BAJO",IF(AND(S161&gt;20%,S161&lt;=40%),"BAJO",IF(AND(S161&gt;40%,S161&lt;=60%),"MEDIO",IF(AND(S161&gt;60%,S161&lt;=80%),"ALTO","MUY ALTO"))))</f>
        <v>MUY BAJO</v>
      </c>
    </row>
    <row r="162" spans="1:20" ht="25.5" customHeight="1" x14ac:dyDescent="0.25">
      <c r="A162" s="153" t="s">
        <v>318</v>
      </c>
      <c r="B162" s="10" t="s">
        <v>104</v>
      </c>
      <c r="C162" s="3" t="s">
        <v>1</v>
      </c>
      <c r="D162" s="1" t="s">
        <v>105</v>
      </c>
      <c r="E162" s="49">
        <v>0</v>
      </c>
      <c r="F162" s="130">
        <f>+'[1]PIND 2026'!I147</f>
        <v>2</v>
      </c>
      <c r="G162" s="49" t="s">
        <v>289</v>
      </c>
      <c r="H162" s="136">
        <f>+'[2]reporte T1'!K148</f>
        <v>0</v>
      </c>
      <c r="I162" s="55">
        <f>+H162/F162</f>
        <v>0</v>
      </c>
      <c r="J162" s="31" t="str">
        <f t="shared" si="22"/>
        <v>MUY BAJO</v>
      </c>
      <c r="K162" s="33">
        <f>+[1]PINDTOTAL!L147</f>
        <v>22000000</v>
      </c>
      <c r="L162" s="33">
        <f>+'[3]2. DETALLADO MARZO 2026'!D167</f>
        <v>0</v>
      </c>
      <c r="M162" s="123">
        <f t="shared" ref="M162:M225" si="29">+L162/K162</f>
        <v>0</v>
      </c>
      <c r="N162" s="33">
        <f>+'[3]2. DETALLADO MARZO 2026'!H167</f>
        <v>0</v>
      </c>
      <c r="O162" s="33">
        <f t="shared" ref="O162:O225" si="30">+N162</f>
        <v>0</v>
      </c>
      <c r="P162" s="122">
        <v>0</v>
      </c>
      <c r="Q162" s="31" t="str">
        <f t="shared" si="28"/>
        <v>MUY BAJO</v>
      </c>
      <c r="R162" s="98"/>
      <c r="S162" s="32">
        <f>+I162*P162</f>
        <v>0</v>
      </c>
      <c r="T162" s="31" t="str">
        <f t="shared" si="27"/>
        <v>MUY BAJO</v>
      </c>
    </row>
    <row r="163" spans="1:20" ht="38.25" x14ac:dyDescent="0.25">
      <c r="A163" s="154"/>
      <c r="B163" s="10" t="s">
        <v>106</v>
      </c>
      <c r="C163" s="3" t="s">
        <v>1</v>
      </c>
      <c r="D163" s="1" t="s">
        <v>107</v>
      </c>
      <c r="E163" s="49">
        <v>0</v>
      </c>
      <c r="F163" s="130">
        <f>+'[1]PIND 2026'!I148</f>
        <v>110</v>
      </c>
      <c r="G163" s="49" t="s">
        <v>289</v>
      </c>
      <c r="H163" s="136">
        <f>+'[2]reporte T1'!K149</f>
        <v>100</v>
      </c>
      <c r="I163" s="55">
        <f>+H163/F163</f>
        <v>0.90909090909090906</v>
      </c>
      <c r="J163" s="31" t="str">
        <f t="shared" si="22"/>
        <v>MUY ALTO</v>
      </c>
      <c r="K163" s="33">
        <f>+[1]PINDTOTAL!L148</f>
        <v>20000000</v>
      </c>
      <c r="L163" s="33">
        <f>+'[3]2. DETALLADO MARZO 2026'!D168</f>
        <v>0</v>
      </c>
      <c r="M163" s="123">
        <f t="shared" si="29"/>
        <v>0</v>
      </c>
      <c r="N163" s="33">
        <f>+'[3]2. DETALLADO MARZO 2026'!H168</f>
        <v>0</v>
      </c>
      <c r="O163" s="33">
        <f t="shared" si="30"/>
        <v>0</v>
      </c>
      <c r="P163" s="122">
        <v>0</v>
      </c>
      <c r="Q163" s="31" t="str">
        <f t="shared" si="28"/>
        <v>MUY BAJO</v>
      </c>
      <c r="R163" s="98"/>
      <c r="S163" s="32">
        <f>+I163*P163</f>
        <v>0</v>
      </c>
      <c r="T163" s="31" t="str">
        <f t="shared" si="27"/>
        <v>MUY BAJO</v>
      </c>
    </row>
    <row r="164" spans="1:20" ht="38.25" x14ac:dyDescent="0.25">
      <c r="A164" s="154"/>
      <c r="B164" s="10" t="s">
        <v>108</v>
      </c>
      <c r="C164" s="3" t="s">
        <v>1</v>
      </c>
      <c r="D164" s="1" t="s">
        <v>109</v>
      </c>
      <c r="E164" s="49">
        <v>0</v>
      </c>
      <c r="F164" s="130">
        <f>+'[1]PIND 2026'!I149</f>
        <v>210</v>
      </c>
      <c r="G164" s="49" t="s">
        <v>289</v>
      </c>
      <c r="H164" s="136">
        <f>+'[2]reporte T1'!K150</f>
        <v>20</v>
      </c>
      <c r="I164" s="55">
        <f>+H164/F164</f>
        <v>9.5238095238095233E-2</v>
      </c>
      <c r="J164" s="31" t="str">
        <f t="shared" si="22"/>
        <v>MUY BAJO</v>
      </c>
      <c r="K164" s="33">
        <f>+[1]PINDTOTAL!L149</f>
        <v>630000000</v>
      </c>
      <c r="L164" s="33">
        <f>+'[3]2. DETALLADO MARZO 2026'!D169</f>
        <v>608000000</v>
      </c>
      <c r="M164" s="123">
        <f t="shared" si="29"/>
        <v>0.96507936507936509</v>
      </c>
      <c r="N164" s="33">
        <f>+'[3]2. DETALLADO MARZO 2026'!H169</f>
        <v>190039999</v>
      </c>
      <c r="O164" s="33">
        <f t="shared" si="30"/>
        <v>190039999</v>
      </c>
      <c r="P164" s="122">
        <f t="shared" ref="P164:P226" si="31">+O164/L164</f>
        <v>0.31256578782894739</v>
      </c>
      <c r="Q164" s="31" t="str">
        <f t="shared" si="28"/>
        <v>BAJO</v>
      </c>
      <c r="R164" s="98"/>
      <c r="S164" s="32">
        <f>+I164*P164</f>
        <v>2.976817026942356E-2</v>
      </c>
      <c r="T164" s="31" t="str">
        <f t="shared" si="27"/>
        <v>MUY BAJO</v>
      </c>
    </row>
    <row r="165" spans="1:20" ht="25.5" x14ac:dyDescent="0.25">
      <c r="A165" s="154"/>
      <c r="B165" s="10" t="s">
        <v>110</v>
      </c>
      <c r="C165" s="3" t="s">
        <v>1</v>
      </c>
      <c r="D165" s="1" t="s">
        <v>111</v>
      </c>
      <c r="E165" s="49">
        <v>1</v>
      </c>
      <c r="F165" s="130">
        <f>+'[1]PIND 2026'!I150</f>
        <v>1</v>
      </c>
      <c r="G165" s="49" t="s">
        <v>289</v>
      </c>
      <c r="H165" s="136">
        <f>+'[2]reporte T1'!K151</f>
        <v>0</v>
      </c>
      <c r="I165" s="55">
        <f>+H165/F165</f>
        <v>0</v>
      </c>
      <c r="J165" s="31" t="str">
        <f t="shared" si="22"/>
        <v>MUY BAJO</v>
      </c>
      <c r="K165" s="33">
        <f>+[1]PINDTOTAL!L150</f>
        <v>1000000000</v>
      </c>
      <c r="L165" s="33">
        <f>+'[3]2. DETALLADO MARZO 2026'!D170</f>
        <v>628282399</v>
      </c>
      <c r="M165" s="123">
        <f t="shared" si="29"/>
        <v>0.62828239900000005</v>
      </c>
      <c r="N165" s="33">
        <f>+'[3]2. DETALLADO MARZO 2026'!H170</f>
        <v>0</v>
      </c>
      <c r="O165" s="33">
        <f t="shared" si="30"/>
        <v>0</v>
      </c>
      <c r="P165" s="122">
        <f t="shared" si="31"/>
        <v>0</v>
      </c>
      <c r="Q165" s="31" t="str">
        <f t="shared" si="28"/>
        <v>MUY BAJO</v>
      </c>
      <c r="R165" s="98"/>
      <c r="S165" s="32">
        <f>+I165*P165</f>
        <v>0</v>
      </c>
      <c r="T165" s="31" t="str">
        <f t="shared" si="27"/>
        <v>MUY BAJO</v>
      </c>
    </row>
    <row r="166" spans="1:20" ht="38.25" x14ac:dyDescent="0.25">
      <c r="A166" s="154"/>
      <c r="B166" s="11" t="s">
        <v>324</v>
      </c>
      <c r="C166" s="20"/>
      <c r="D166" s="7"/>
      <c r="E166" s="75"/>
      <c r="F166" s="76"/>
      <c r="G166" s="52"/>
      <c r="H166" s="76"/>
      <c r="I166" s="77">
        <f>+AVERAGE(I162:I165)</f>
        <v>0.25108225108225107</v>
      </c>
      <c r="J166" s="35" t="str">
        <f t="shared" si="22"/>
        <v>BAJO</v>
      </c>
      <c r="K166" s="36">
        <f>SUM(K162:K165)</f>
        <v>1672000000</v>
      </c>
      <c r="L166" s="36">
        <f>SUM(L162:L165)</f>
        <v>1236282399</v>
      </c>
      <c r="M166" s="74">
        <f>+L166/K166</f>
        <v>0.73940334868421054</v>
      </c>
      <c r="N166" s="36">
        <f>SUM(N162:N165)</f>
        <v>190039999</v>
      </c>
      <c r="O166" s="36">
        <f>SUM(O162:O165)</f>
        <v>190039999</v>
      </c>
      <c r="P166" s="105">
        <f>+O166/L166</f>
        <v>0.15371892308239518</v>
      </c>
      <c r="Q166" s="35" t="str">
        <f t="shared" si="28"/>
        <v>MUY BAJO</v>
      </c>
      <c r="R166" s="98"/>
      <c r="S166" s="73">
        <f>+I166*P166</f>
        <v>3.8596093241467185E-2</v>
      </c>
      <c r="T166" s="35" t="str">
        <f t="shared" si="27"/>
        <v>MUY BAJO</v>
      </c>
    </row>
    <row r="167" spans="1:20" ht="25.5" x14ac:dyDescent="0.25">
      <c r="A167" s="154"/>
      <c r="B167" s="10" t="s">
        <v>112</v>
      </c>
      <c r="C167" s="3" t="s">
        <v>27</v>
      </c>
      <c r="D167" s="1" t="s">
        <v>113</v>
      </c>
      <c r="E167" s="49">
        <v>0</v>
      </c>
      <c r="F167" s="130">
        <f>+'[1]PIND 2026'!I151</f>
        <v>1</v>
      </c>
      <c r="G167" s="49" t="s">
        <v>289</v>
      </c>
      <c r="H167" s="136">
        <f>+'[2]reporte T1'!K152</f>
        <v>0</v>
      </c>
      <c r="I167" s="55">
        <f>+H167/F167</f>
        <v>0</v>
      </c>
      <c r="J167" s="31" t="str">
        <f t="shared" si="22"/>
        <v>MUY BAJO</v>
      </c>
      <c r="K167" s="33">
        <f>+[1]PINDTOTAL!L151</f>
        <v>600000000</v>
      </c>
      <c r="L167" s="33">
        <f>+'[3]2. DETALLADO MARZO 2026'!D172</f>
        <v>600000000</v>
      </c>
      <c r="M167" s="123">
        <f t="shared" si="29"/>
        <v>1</v>
      </c>
      <c r="N167" s="33">
        <f>+'[3]2. DETALLADO MARZO 2026'!H172</f>
        <v>0</v>
      </c>
      <c r="O167" s="33">
        <f t="shared" si="30"/>
        <v>0</v>
      </c>
      <c r="P167" s="122">
        <f t="shared" si="31"/>
        <v>0</v>
      </c>
      <c r="Q167" s="31" t="str">
        <f t="shared" si="28"/>
        <v>MUY BAJO</v>
      </c>
      <c r="R167" s="98"/>
      <c r="S167" s="32">
        <f>+I167*P167</f>
        <v>0</v>
      </c>
      <c r="T167" s="31" t="str">
        <f t="shared" si="27"/>
        <v>MUY BAJO</v>
      </c>
    </row>
    <row r="168" spans="1:20" ht="25.5" x14ac:dyDescent="0.25">
      <c r="A168" s="154"/>
      <c r="B168" s="10" t="s">
        <v>112</v>
      </c>
      <c r="C168" s="3" t="s">
        <v>29</v>
      </c>
      <c r="D168" s="1" t="s">
        <v>113</v>
      </c>
      <c r="E168" s="49">
        <v>0</v>
      </c>
      <c r="F168" s="130">
        <f>+'[1]PIND 2026'!I152</f>
        <v>1</v>
      </c>
      <c r="G168" s="49" t="s">
        <v>289</v>
      </c>
      <c r="H168" s="136">
        <f>+'[2]reporte T1'!K153</f>
        <v>1</v>
      </c>
      <c r="I168" s="55">
        <f>+H168/F168</f>
        <v>1</v>
      </c>
      <c r="J168" s="31" t="str">
        <f t="shared" si="22"/>
        <v>MUY ALTO</v>
      </c>
      <c r="K168" s="33">
        <f>+[1]PINDTOTAL!L152</f>
        <v>50000000</v>
      </c>
      <c r="L168" s="33">
        <f>+'[3]2. DETALLADO MARZO 2026'!D173</f>
        <v>50000000</v>
      </c>
      <c r="M168" s="123">
        <f t="shared" si="29"/>
        <v>1</v>
      </c>
      <c r="N168" s="33">
        <f>+'[3]2. DETALLADO MARZO 2026'!H173</f>
        <v>0</v>
      </c>
      <c r="O168" s="33">
        <f t="shared" si="30"/>
        <v>0</v>
      </c>
      <c r="P168" s="122">
        <f t="shared" si="31"/>
        <v>0</v>
      </c>
      <c r="Q168" s="31" t="str">
        <f t="shared" si="28"/>
        <v>MUY BAJO</v>
      </c>
      <c r="R168" s="98"/>
      <c r="S168" s="32">
        <f>+I168*P168</f>
        <v>0</v>
      </c>
      <c r="T168" s="31" t="str">
        <f t="shared" si="27"/>
        <v>MUY BAJO</v>
      </c>
    </row>
    <row r="169" spans="1:20" ht="25.5" x14ac:dyDescent="0.25">
      <c r="A169" s="154"/>
      <c r="B169" s="10" t="s">
        <v>112</v>
      </c>
      <c r="C169" s="3" t="s">
        <v>30</v>
      </c>
      <c r="D169" s="1" t="s">
        <v>113</v>
      </c>
      <c r="E169" s="49">
        <v>0</v>
      </c>
      <c r="F169" s="130">
        <f>+'[1]PIND 2026'!I153</f>
        <v>1</v>
      </c>
      <c r="G169" s="49" t="s">
        <v>289</v>
      </c>
      <c r="H169" s="136">
        <f>+'[2]reporte T1'!K154</f>
        <v>0</v>
      </c>
      <c r="I169" s="55">
        <f>+H169/F169</f>
        <v>0</v>
      </c>
      <c r="J169" s="31" t="str">
        <f t="shared" si="22"/>
        <v>MUY BAJO</v>
      </c>
      <c r="K169" s="33">
        <f>+[1]PINDTOTAL!L153</f>
        <v>50000000</v>
      </c>
      <c r="L169" s="33">
        <f>+'[3]2. DETALLADO MARZO 2026'!D174</f>
        <v>50000000</v>
      </c>
      <c r="M169" s="123">
        <f t="shared" si="29"/>
        <v>1</v>
      </c>
      <c r="N169" s="33">
        <f>+'[3]2. DETALLADO MARZO 2026'!H174</f>
        <v>0</v>
      </c>
      <c r="O169" s="33">
        <f t="shared" si="30"/>
        <v>0</v>
      </c>
      <c r="P169" s="122">
        <v>0</v>
      </c>
      <c r="Q169" s="31" t="str">
        <f t="shared" si="28"/>
        <v>MUY BAJO</v>
      </c>
      <c r="R169" s="98"/>
      <c r="S169" s="32">
        <f>+I169*P169</f>
        <v>0</v>
      </c>
      <c r="T169" s="31" t="str">
        <f t="shared" si="27"/>
        <v>MUY BAJO</v>
      </c>
    </row>
    <row r="170" spans="1:20" ht="25.5" x14ac:dyDescent="0.25">
      <c r="A170" s="154"/>
      <c r="B170" s="10" t="s">
        <v>112</v>
      </c>
      <c r="C170" s="3" t="s">
        <v>31</v>
      </c>
      <c r="D170" s="1" t="s">
        <v>113</v>
      </c>
      <c r="E170" s="49">
        <v>0</v>
      </c>
      <c r="F170" s="130">
        <f>+'[1]PIND 2026'!I154</f>
        <v>1</v>
      </c>
      <c r="G170" s="49" t="s">
        <v>289</v>
      </c>
      <c r="H170" s="136">
        <f>+'[2]reporte T1'!K155</f>
        <v>0</v>
      </c>
      <c r="I170" s="55">
        <f>+H170/F170</f>
        <v>0</v>
      </c>
      <c r="J170" s="31" t="str">
        <f t="shared" si="22"/>
        <v>MUY BAJO</v>
      </c>
      <c r="K170" s="33">
        <f>+[1]PINDTOTAL!L154</f>
        <v>100000000</v>
      </c>
      <c r="L170" s="33">
        <f>+'[3]2. DETALLADO MARZO 2026'!D175</f>
        <v>100000000</v>
      </c>
      <c r="M170" s="123">
        <f t="shared" si="29"/>
        <v>1</v>
      </c>
      <c r="N170" s="33">
        <f>+'[3]2. DETALLADO MARZO 2026'!H175</f>
        <v>0</v>
      </c>
      <c r="O170" s="33">
        <f t="shared" si="30"/>
        <v>0</v>
      </c>
      <c r="P170" s="122">
        <f t="shared" si="31"/>
        <v>0</v>
      </c>
      <c r="Q170" s="31" t="str">
        <f t="shared" si="28"/>
        <v>MUY BAJO</v>
      </c>
      <c r="R170" s="98"/>
      <c r="S170" s="32">
        <f>+I170*P170</f>
        <v>0</v>
      </c>
      <c r="T170" s="31" t="str">
        <f t="shared" si="27"/>
        <v>MUY BAJO</v>
      </c>
    </row>
    <row r="171" spans="1:20" x14ac:dyDescent="0.25">
      <c r="A171" s="154"/>
      <c r="B171" s="10" t="s">
        <v>114</v>
      </c>
      <c r="C171" s="3" t="s">
        <v>27</v>
      </c>
      <c r="D171" s="1" t="s">
        <v>115</v>
      </c>
      <c r="E171" s="54">
        <v>48789</v>
      </c>
      <c r="F171" s="130">
        <f>+'[1]PIND 2026'!I155</f>
        <v>0</v>
      </c>
      <c r="G171" s="49" t="s">
        <v>289</v>
      </c>
      <c r="H171" s="136">
        <f>+'[2]reporte T1'!K156</f>
        <v>0</v>
      </c>
      <c r="I171" s="55"/>
      <c r="J171" s="31" t="s">
        <v>293</v>
      </c>
      <c r="K171" s="33">
        <f>+[1]PINDTOTAL!L155</f>
        <v>0</v>
      </c>
      <c r="L171" s="33">
        <f>+'[3]2. DETALLADO MARZO 2026'!D176</f>
        <v>0</v>
      </c>
      <c r="M171" s="123" t="e">
        <f t="shared" si="29"/>
        <v>#DIV/0!</v>
      </c>
      <c r="N171" s="33">
        <f>+'[3]2. DETALLADO MARZO 2026'!H176</f>
        <v>0</v>
      </c>
      <c r="O171" s="33">
        <f t="shared" si="30"/>
        <v>0</v>
      </c>
      <c r="P171" s="122" t="e">
        <f t="shared" si="31"/>
        <v>#DIV/0!</v>
      </c>
      <c r="Q171" s="31" t="e">
        <f t="shared" si="28"/>
        <v>#DIV/0!</v>
      </c>
      <c r="R171" s="98"/>
      <c r="S171" s="32" t="e">
        <f>+I171*P171</f>
        <v>#DIV/0!</v>
      </c>
      <c r="T171" s="31" t="e">
        <f t="shared" si="27"/>
        <v>#DIV/0!</v>
      </c>
    </row>
    <row r="172" spans="1:20" x14ac:dyDescent="0.25">
      <c r="A172" s="154"/>
      <c r="B172" s="10" t="s">
        <v>114</v>
      </c>
      <c r="C172" s="3" t="s">
        <v>29</v>
      </c>
      <c r="D172" s="1" t="s">
        <v>115</v>
      </c>
      <c r="E172" s="54">
        <v>2455</v>
      </c>
      <c r="F172" s="130">
        <f>+'[1]PIND 2026'!I156</f>
        <v>0</v>
      </c>
      <c r="G172" s="49" t="s">
        <v>289</v>
      </c>
      <c r="H172" s="136">
        <f>+'[2]reporte T1'!K157</f>
        <v>0</v>
      </c>
      <c r="I172" s="55"/>
      <c r="J172" s="31" t="s">
        <v>293</v>
      </c>
      <c r="K172" s="33">
        <f>+[1]PINDTOTAL!L156</f>
        <v>0</v>
      </c>
      <c r="L172" s="33">
        <f>+'[3]2. DETALLADO MARZO 2026'!D177</f>
        <v>910686224</v>
      </c>
      <c r="M172" s="123" t="e">
        <f t="shared" si="29"/>
        <v>#DIV/0!</v>
      </c>
      <c r="N172" s="33">
        <f>+'[3]2. DETALLADO MARZO 2026'!H177</f>
        <v>0</v>
      </c>
      <c r="O172" s="33">
        <f t="shared" si="30"/>
        <v>0</v>
      </c>
      <c r="P172" s="122">
        <f t="shared" si="31"/>
        <v>0</v>
      </c>
      <c r="Q172" s="31" t="str">
        <f t="shared" si="28"/>
        <v>MUY BAJO</v>
      </c>
      <c r="R172" s="98"/>
      <c r="S172" s="32">
        <f>+I172*P172</f>
        <v>0</v>
      </c>
      <c r="T172" s="31" t="str">
        <f t="shared" si="27"/>
        <v>MUY BAJO</v>
      </c>
    </row>
    <row r="173" spans="1:20" x14ac:dyDescent="0.25">
      <c r="A173" s="154"/>
      <c r="B173" s="10" t="s">
        <v>114</v>
      </c>
      <c r="C173" s="3" t="s">
        <v>30</v>
      </c>
      <c r="D173" s="1" t="s">
        <v>115</v>
      </c>
      <c r="E173" s="54">
        <v>3938</v>
      </c>
      <c r="F173" s="130">
        <f>+'[1]PIND 2026'!I157</f>
        <v>0</v>
      </c>
      <c r="G173" s="49" t="s">
        <v>289</v>
      </c>
      <c r="H173" s="136">
        <f>+'[2]reporte T1'!K158</f>
        <v>0</v>
      </c>
      <c r="I173" s="55"/>
      <c r="J173" s="31" t="s">
        <v>293</v>
      </c>
      <c r="K173" s="33">
        <f>+[1]PINDTOTAL!L157</f>
        <v>2450000000</v>
      </c>
      <c r="L173" s="33">
        <f>+'[3]2. DETALLADO MARZO 2026'!D178</f>
        <v>842358312</v>
      </c>
      <c r="M173" s="123">
        <f t="shared" si="29"/>
        <v>0.34381971918367349</v>
      </c>
      <c r="N173" s="33">
        <f>+'[3]2. DETALLADO MARZO 2026'!H178</f>
        <v>0</v>
      </c>
      <c r="O173" s="33">
        <f t="shared" si="30"/>
        <v>0</v>
      </c>
      <c r="P173" s="122">
        <f t="shared" si="31"/>
        <v>0</v>
      </c>
      <c r="Q173" s="31" t="str">
        <f t="shared" si="28"/>
        <v>MUY BAJO</v>
      </c>
      <c r="R173" s="98"/>
      <c r="S173" s="32"/>
      <c r="T173" s="31" t="s">
        <v>293</v>
      </c>
    </row>
    <row r="174" spans="1:20" x14ac:dyDescent="0.25">
      <c r="A174" s="154"/>
      <c r="B174" s="10" t="s">
        <v>114</v>
      </c>
      <c r="C174" s="3" t="s">
        <v>31</v>
      </c>
      <c r="D174" s="1" t="s">
        <v>115</v>
      </c>
      <c r="E174" s="54">
        <v>4197</v>
      </c>
      <c r="F174" s="130">
        <f>+'[1]PIND 2026'!I158</f>
        <v>1508</v>
      </c>
      <c r="G174" s="49" t="s">
        <v>289</v>
      </c>
      <c r="H174" s="136">
        <f>+'[2]reporte T1'!K159</f>
        <v>0</v>
      </c>
      <c r="I174" s="55"/>
      <c r="J174" s="31" t="s">
        <v>293</v>
      </c>
      <c r="K174" s="33">
        <f>+[1]PINDTOTAL!L158</f>
        <v>0</v>
      </c>
      <c r="L174" s="33">
        <f>+'[3]2. DETALLADO MARZO 2026'!D179</f>
        <v>838636232</v>
      </c>
      <c r="M174" s="123" t="e">
        <f t="shared" si="29"/>
        <v>#DIV/0!</v>
      </c>
      <c r="N174" s="33">
        <f>+'[3]2. DETALLADO MARZO 2026'!H179</f>
        <v>0</v>
      </c>
      <c r="O174" s="33">
        <f t="shared" si="30"/>
        <v>0</v>
      </c>
      <c r="P174" s="122">
        <f t="shared" si="31"/>
        <v>0</v>
      </c>
      <c r="Q174" s="31" t="str">
        <f t="shared" si="28"/>
        <v>MUY BAJO</v>
      </c>
      <c r="R174" s="98"/>
      <c r="S174" s="32">
        <f>+I174*P174</f>
        <v>0</v>
      </c>
      <c r="T174" s="31" t="str">
        <f t="shared" si="27"/>
        <v>MUY BAJO</v>
      </c>
    </row>
    <row r="175" spans="1:20" ht="25.5" x14ac:dyDescent="0.25">
      <c r="A175" s="154"/>
      <c r="B175" s="10" t="s">
        <v>116</v>
      </c>
      <c r="C175" s="3" t="s">
        <v>27</v>
      </c>
      <c r="D175" s="1" t="s">
        <v>117</v>
      </c>
      <c r="E175" s="49">
        <v>0</v>
      </c>
      <c r="F175" s="130">
        <f>+'[1]PIND 2026'!I159</f>
        <v>0</v>
      </c>
      <c r="G175" s="49" t="s">
        <v>290</v>
      </c>
      <c r="H175" s="136">
        <f>+'[2]reporte T1'!K160</f>
        <v>0</v>
      </c>
      <c r="I175" s="55"/>
      <c r="J175" s="31" t="s">
        <v>293</v>
      </c>
      <c r="K175" s="33">
        <f>+[1]PINDTOTAL!L159</f>
        <v>0</v>
      </c>
      <c r="L175" s="33">
        <f>+'[3]2. DETALLADO MARZO 2026'!D180</f>
        <v>200000000</v>
      </c>
      <c r="M175" s="123" t="e">
        <f t="shared" si="29"/>
        <v>#DIV/0!</v>
      </c>
      <c r="N175" s="33">
        <f>+'[3]2. DETALLADO MARZO 2026'!H180</f>
        <v>0</v>
      </c>
      <c r="O175" s="33">
        <f t="shared" si="30"/>
        <v>0</v>
      </c>
      <c r="P175" s="122">
        <v>0</v>
      </c>
      <c r="Q175" s="31" t="str">
        <f t="shared" si="28"/>
        <v>MUY BAJO</v>
      </c>
      <c r="R175" s="98"/>
      <c r="S175" s="32">
        <f>+I175*P175</f>
        <v>0</v>
      </c>
      <c r="T175" s="31" t="str">
        <f t="shared" si="27"/>
        <v>MUY BAJO</v>
      </c>
    </row>
    <row r="176" spans="1:20" ht="25.5" x14ac:dyDescent="0.25">
      <c r="A176" s="154"/>
      <c r="B176" s="10" t="s">
        <v>116</v>
      </c>
      <c r="C176" s="3" t="s">
        <v>29</v>
      </c>
      <c r="D176" s="1" t="s">
        <v>117</v>
      </c>
      <c r="E176" s="49">
        <v>0</v>
      </c>
      <c r="F176" s="130">
        <f>+'[1]PIND 2026'!I160</f>
        <v>0</v>
      </c>
      <c r="G176" s="49" t="s">
        <v>290</v>
      </c>
      <c r="H176" s="136">
        <f>+'[2]reporte T1'!K161</f>
        <v>0</v>
      </c>
      <c r="I176" s="55"/>
      <c r="J176" s="31" t="s">
        <v>293</v>
      </c>
      <c r="K176" s="33">
        <f>+[1]PINDTOTAL!L160</f>
        <v>0</v>
      </c>
      <c r="L176" s="33">
        <f>+'[3]2. DETALLADO MARZO 2026'!D181</f>
        <v>0</v>
      </c>
      <c r="M176" s="123" t="e">
        <f t="shared" si="29"/>
        <v>#DIV/0!</v>
      </c>
      <c r="N176" s="33">
        <f>+'[3]2. DETALLADO MARZO 2026'!H181</f>
        <v>0</v>
      </c>
      <c r="O176" s="33">
        <f t="shared" si="30"/>
        <v>0</v>
      </c>
      <c r="P176" s="122"/>
      <c r="Q176" s="31" t="s">
        <v>293</v>
      </c>
      <c r="R176" s="98"/>
      <c r="S176" s="32"/>
      <c r="T176" s="31" t="s">
        <v>293</v>
      </c>
    </row>
    <row r="177" spans="1:20" ht="25.5" x14ac:dyDescent="0.25">
      <c r="A177" s="154"/>
      <c r="B177" s="10" t="s">
        <v>116</v>
      </c>
      <c r="C177" s="3" t="s">
        <v>30</v>
      </c>
      <c r="D177" s="1" t="s">
        <v>117</v>
      </c>
      <c r="E177" s="49">
        <v>0</v>
      </c>
      <c r="F177" s="130">
        <f>+'[1]PIND 2026'!I161</f>
        <v>0</v>
      </c>
      <c r="G177" s="49" t="s">
        <v>290</v>
      </c>
      <c r="H177" s="136">
        <f>+'[2]reporte T1'!K162</f>
        <v>0</v>
      </c>
      <c r="I177" s="55"/>
      <c r="J177" s="31" t="s">
        <v>293</v>
      </c>
      <c r="K177" s="33">
        <f>+[1]PINDTOTAL!L161</f>
        <v>0</v>
      </c>
      <c r="L177" s="33">
        <f>+'[3]2. DETALLADO MARZO 2026'!D182</f>
        <v>0</v>
      </c>
      <c r="M177" s="123" t="e">
        <f t="shared" si="29"/>
        <v>#DIV/0!</v>
      </c>
      <c r="N177" s="33">
        <f>+'[3]2. DETALLADO MARZO 2026'!H182</f>
        <v>0</v>
      </c>
      <c r="O177" s="33">
        <f t="shared" si="30"/>
        <v>0</v>
      </c>
      <c r="P177" s="122"/>
      <c r="Q177" s="31" t="s">
        <v>293</v>
      </c>
      <c r="R177" s="98"/>
      <c r="S177" s="32"/>
      <c r="T177" s="31" t="s">
        <v>293</v>
      </c>
    </row>
    <row r="178" spans="1:20" ht="25.5" x14ac:dyDescent="0.25">
      <c r="A178" s="154"/>
      <c r="B178" s="10" t="s">
        <v>116</v>
      </c>
      <c r="C178" s="3" t="s">
        <v>31</v>
      </c>
      <c r="D178" s="1" t="s">
        <v>117</v>
      </c>
      <c r="E178" s="49">
        <v>0</v>
      </c>
      <c r="F178" s="130">
        <f>+'[1]PIND 2026'!I162</f>
        <v>0</v>
      </c>
      <c r="G178" s="49" t="s">
        <v>290</v>
      </c>
      <c r="H178" s="136">
        <f>+'[2]reporte T1'!K163</f>
        <v>0</v>
      </c>
      <c r="I178" s="55"/>
      <c r="J178" s="31" t="s">
        <v>293</v>
      </c>
      <c r="K178" s="33">
        <f>+[1]PINDTOTAL!L162</f>
        <v>0</v>
      </c>
      <c r="L178" s="33">
        <f>+'[3]2. DETALLADO MARZO 2026'!D183</f>
        <v>0</v>
      </c>
      <c r="M178" s="123" t="e">
        <f t="shared" si="29"/>
        <v>#DIV/0!</v>
      </c>
      <c r="N178" s="33">
        <f>+'[3]2. DETALLADO MARZO 2026'!H183</f>
        <v>0</v>
      </c>
      <c r="O178" s="33">
        <f t="shared" si="30"/>
        <v>0</v>
      </c>
      <c r="P178" s="122"/>
      <c r="Q178" s="31" t="s">
        <v>293</v>
      </c>
      <c r="R178" s="98"/>
      <c r="S178" s="32"/>
      <c r="T178" s="31" t="s">
        <v>293</v>
      </c>
    </row>
    <row r="179" spans="1:20" ht="25.5" x14ac:dyDescent="0.25">
      <c r="A179" s="154"/>
      <c r="B179" s="10" t="s">
        <v>116</v>
      </c>
      <c r="C179" s="3" t="s">
        <v>27</v>
      </c>
      <c r="D179" s="1" t="s">
        <v>118</v>
      </c>
      <c r="E179" s="49">
        <v>0</v>
      </c>
      <c r="F179" s="130">
        <f>+'[1]PIND 2026'!I163</f>
        <v>0</v>
      </c>
      <c r="G179" s="49" t="s">
        <v>289</v>
      </c>
      <c r="H179" s="136">
        <f>+'[2]reporte T1'!K164</f>
        <v>0</v>
      </c>
      <c r="I179" s="55"/>
      <c r="J179" s="31" t="s">
        <v>293</v>
      </c>
      <c r="K179" s="33">
        <f>+[1]PINDTOTAL!L163</f>
        <v>9500000000</v>
      </c>
      <c r="L179" s="33">
        <f>+'[3]2. DETALLADO MARZO 2026'!D184</f>
        <v>2800000000</v>
      </c>
      <c r="M179" s="123">
        <f t="shared" si="29"/>
        <v>0.29473684210526313</v>
      </c>
      <c r="N179" s="33">
        <f>+'[3]2. DETALLADO MARZO 2026'!H184</f>
        <v>0</v>
      </c>
      <c r="O179" s="33">
        <f t="shared" si="30"/>
        <v>0</v>
      </c>
      <c r="P179" s="122">
        <v>0</v>
      </c>
      <c r="Q179" s="31" t="str">
        <f>IF(P179&lt;=20%,"MUY BAJO",IF(AND(P179&gt;20%,P179&lt;=40%),"BAJO",IF(AND(P179&gt;40%,P179&lt;=60%),"MEDIO",IF(AND(P179&gt;60%,P179&lt;=80%),"ALTO","MUY ALTO"))))</f>
        <v>MUY BAJO</v>
      </c>
      <c r="R179" s="98"/>
      <c r="S179" s="32"/>
      <c r="T179" s="31" t="s">
        <v>293</v>
      </c>
    </row>
    <row r="180" spans="1:20" ht="25.5" x14ac:dyDescent="0.25">
      <c r="A180" s="154"/>
      <c r="B180" s="10" t="s">
        <v>116</v>
      </c>
      <c r="C180" s="3" t="s">
        <v>29</v>
      </c>
      <c r="D180" s="1" t="s">
        <v>118</v>
      </c>
      <c r="E180" s="49">
        <v>0</v>
      </c>
      <c r="F180" s="130">
        <f>+'[1]PIND 2026'!I164</f>
        <v>0</v>
      </c>
      <c r="G180" s="49" t="s">
        <v>289</v>
      </c>
      <c r="H180" s="136">
        <f>+'[2]reporte T1'!K165</f>
        <v>0</v>
      </c>
      <c r="I180" s="55"/>
      <c r="J180" s="31" t="s">
        <v>293</v>
      </c>
      <c r="K180" s="33">
        <f>+[1]PINDTOTAL!L164</f>
        <v>0</v>
      </c>
      <c r="L180" s="33">
        <f>+'[3]2. DETALLADO MARZO 2026'!D185</f>
        <v>0</v>
      </c>
      <c r="M180" s="123" t="e">
        <f t="shared" si="29"/>
        <v>#DIV/0!</v>
      </c>
      <c r="N180" s="33">
        <f>+'[3]2. DETALLADO MARZO 2026'!H185</f>
        <v>0</v>
      </c>
      <c r="O180" s="33">
        <f t="shared" si="30"/>
        <v>0</v>
      </c>
      <c r="P180" s="122"/>
      <c r="Q180" s="31" t="s">
        <v>293</v>
      </c>
      <c r="R180" s="98"/>
      <c r="S180" s="32"/>
      <c r="T180" s="31" t="s">
        <v>293</v>
      </c>
    </row>
    <row r="181" spans="1:20" ht="25.5" x14ac:dyDescent="0.25">
      <c r="A181" s="154"/>
      <c r="B181" s="10" t="s">
        <v>116</v>
      </c>
      <c r="C181" s="3" t="s">
        <v>30</v>
      </c>
      <c r="D181" s="1" t="s">
        <v>118</v>
      </c>
      <c r="E181" s="49">
        <v>0</v>
      </c>
      <c r="F181" s="130">
        <f>+'[1]PIND 2026'!I165</f>
        <v>0</v>
      </c>
      <c r="G181" s="49" t="s">
        <v>289</v>
      </c>
      <c r="H181" s="136">
        <f>+'[2]reporte T1'!K166</f>
        <v>0</v>
      </c>
      <c r="I181" s="55"/>
      <c r="J181" s="31" t="s">
        <v>293</v>
      </c>
      <c r="K181" s="33">
        <f>+[1]PINDTOTAL!L165</f>
        <v>0</v>
      </c>
      <c r="L181" s="33">
        <f>+'[3]2. DETALLADO MARZO 2026'!D186</f>
        <v>0</v>
      </c>
      <c r="M181" s="123" t="e">
        <f t="shared" si="29"/>
        <v>#DIV/0!</v>
      </c>
      <c r="N181" s="33">
        <f>+'[3]2. DETALLADO MARZO 2026'!H186</f>
        <v>0</v>
      </c>
      <c r="O181" s="33">
        <f t="shared" si="30"/>
        <v>0</v>
      </c>
      <c r="P181" s="122"/>
      <c r="Q181" s="31" t="s">
        <v>293</v>
      </c>
      <c r="R181" s="98"/>
      <c r="S181" s="32"/>
      <c r="T181" s="31" t="s">
        <v>293</v>
      </c>
    </row>
    <row r="182" spans="1:20" ht="25.5" x14ac:dyDescent="0.25">
      <c r="A182" s="154"/>
      <c r="B182" s="10" t="s">
        <v>116</v>
      </c>
      <c r="C182" s="3" t="s">
        <v>31</v>
      </c>
      <c r="D182" s="1" t="s">
        <v>118</v>
      </c>
      <c r="E182" s="49">
        <v>0</v>
      </c>
      <c r="F182" s="130">
        <f>+'[1]PIND 2026'!I166</f>
        <v>0</v>
      </c>
      <c r="G182" s="49" t="s">
        <v>289</v>
      </c>
      <c r="H182" s="136">
        <f>+'[2]reporte T1'!K167</f>
        <v>0</v>
      </c>
      <c r="I182" s="55"/>
      <c r="J182" s="31" t="s">
        <v>293</v>
      </c>
      <c r="K182" s="33">
        <f>+[1]PINDTOTAL!L166</f>
        <v>0</v>
      </c>
      <c r="L182" s="33">
        <f>+'[3]2. DETALLADO MARZO 2026'!D187</f>
        <v>0</v>
      </c>
      <c r="M182" s="123" t="e">
        <f t="shared" si="29"/>
        <v>#DIV/0!</v>
      </c>
      <c r="N182" s="33">
        <f>+'[3]2. DETALLADO MARZO 2026'!H187</f>
        <v>0</v>
      </c>
      <c r="O182" s="33">
        <f t="shared" si="30"/>
        <v>0</v>
      </c>
      <c r="P182" s="122"/>
      <c r="Q182" s="31" t="s">
        <v>293</v>
      </c>
      <c r="R182" s="98"/>
      <c r="S182" s="32"/>
      <c r="T182" s="31" t="s">
        <v>293</v>
      </c>
    </row>
    <row r="183" spans="1:20" x14ac:dyDescent="0.25">
      <c r="A183" s="154"/>
      <c r="B183" s="10" t="s">
        <v>119</v>
      </c>
      <c r="C183" s="3" t="s">
        <v>27</v>
      </c>
      <c r="D183" s="1" t="s">
        <v>120</v>
      </c>
      <c r="E183" s="65">
        <v>48789</v>
      </c>
      <c r="F183" s="130">
        <f>+'[1]PIND 2026'!I167</f>
        <v>4800</v>
      </c>
      <c r="G183" s="49" t="s">
        <v>290</v>
      </c>
      <c r="H183" s="136">
        <f>+'[2]reporte T1'!K168</f>
        <v>0</v>
      </c>
      <c r="I183" s="55">
        <f>+H183/F183</f>
        <v>0</v>
      </c>
      <c r="J183" s="31" t="str">
        <f t="shared" ref="J183:J245" si="32">IF(I183&lt;=20%,"MUY BAJO",IF(AND(I183&gt;20%,I183&lt;=40%),"BAJO",IF(AND(I183&gt;40%,I183&lt;=60%),"MEDIO",IF(AND(I183&gt;60%,I183&lt;=80%),"ALTO","MUY ALTO"))))</f>
        <v>MUY BAJO</v>
      </c>
      <c r="K183" s="33">
        <f>+[1]PINDTOTAL!L167</f>
        <v>244000000</v>
      </c>
      <c r="L183" s="33">
        <f>+'[3]2. DETALLADO MARZO 2026'!D188</f>
        <v>1820078367</v>
      </c>
      <c r="M183" s="123">
        <f t="shared" si="29"/>
        <v>7.4593375696721314</v>
      </c>
      <c r="N183" s="33">
        <f>+'[3]2. DETALLADO MARZO 2026'!H188</f>
        <v>161076861</v>
      </c>
      <c r="O183" s="33">
        <f t="shared" si="30"/>
        <v>161076861</v>
      </c>
      <c r="P183" s="122">
        <f t="shared" si="31"/>
        <v>8.8499959078959814E-2</v>
      </c>
      <c r="Q183" s="31" t="str">
        <f>IF(P183&lt;=20%,"MUY BAJO",IF(AND(P183&gt;20%,P183&lt;=40%),"BAJO",IF(AND(P183&gt;40%,P183&lt;=60%),"MEDIO",IF(AND(P183&gt;60%,P183&lt;=80%),"ALTO","MUY ALTO"))))</f>
        <v>MUY BAJO</v>
      </c>
      <c r="R183" s="98"/>
      <c r="S183" s="32">
        <f>+I183*P183</f>
        <v>0</v>
      </c>
      <c r="T183" s="31" t="str">
        <f t="shared" si="27"/>
        <v>MUY BAJO</v>
      </c>
    </row>
    <row r="184" spans="1:20" x14ac:dyDescent="0.25">
      <c r="A184" s="154"/>
      <c r="B184" s="10" t="s">
        <v>119</v>
      </c>
      <c r="C184" s="3" t="s">
        <v>29</v>
      </c>
      <c r="D184" s="1" t="s">
        <v>120</v>
      </c>
      <c r="E184" s="65">
        <v>2455</v>
      </c>
      <c r="F184" s="130">
        <f>+'[1]PIND 2026'!I168</f>
        <v>245</v>
      </c>
      <c r="G184" s="49" t="s">
        <v>289</v>
      </c>
      <c r="H184" s="136">
        <f>+'[2]reporte T1'!K169</f>
        <v>0</v>
      </c>
      <c r="I184" s="55">
        <f>+H184/F184</f>
        <v>0</v>
      </c>
      <c r="J184" s="31" t="str">
        <f t="shared" si="32"/>
        <v>MUY BAJO</v>
      </c>
      <c r="K184" s="33">
        <f>+[1]PINDTOTAL!L168</f>
        <v>12250000</v>
      </c>
      <c r="L184" s="33">
        <f>+'[3]2. DETALLADO MARZO 2026'!D189</f>
        <v>0</v>
      </c>
      <c r="M184" s="123">
        <f t="shared" si="29"/>
        <v>0</v>
      </c>
      <c r="N184" s="33">
        <f>+'[3]2. DETALLADO MARZO 2026'!H189</f>
        <v>0</v>
      </c>
      <c r="O184" s="33">
        <f t="shared" si="30"/>
        <v>0</v>
      </c>
      <c r="P184" s="122">
        <v>0</v>
      </c>
      <c r="Q184" s="31" t="s">
        <v>293</v>
      </c>
      <c r="R184" s="98"/>
      <c r="S184" s="32">
        <f>+I184*P184</f>
        <v>0</v>
      </c>
      <c r="T184" s="31" t="str">
        <f t="shared" si="27"/>
        <v>MUY BAJO</v>
      </c>
    </row>
    <row r="185" spans="1:20" x14ac:dyDescent="0.25">
      <c r="A185" s="154"/>
      <c r="B185" s="10" t="s">
        <v>119</v>
      </c>
      <c r="C185" s="3" t="s">
        <v>30</v>
      </c>
      <c r="D185" s="1" t="s">
        <v>120</v>
      </c>
      <c r="E185" s="65">
        <v>3938</v>
      </c>
      <c r="F185" s="130">
        <f>+'[1]PIND 2026'!I169</f>
        <v>393</v>
      </c>
      <c r="G185" s="49" t="s">
        <v>289</v>
      </c>
      <c r="H185" s="136">
        <f>+'[2]reporte T1'!K170</f>
        <v>60</v>
      </c>
      <c r="I185" s="55">
        <f>+H185/F185</f>
        <v>0.15267175572519084</v>
      </c>
      <c r="J185" s="31" t="str">
        <f t="shared" si="32"/>
        <v>MUY BAJO</v>
      </c>
      <c r="K185" s="33">
        <f>+[1]PINDTOTAL!L169</f>
        <v>19650000</v>
      </c>
      <c r="L185" s="33">
        <f>+'[3]2. DETALLADO MARZO 2026'!D190</f>
        <v>0</v>
      </c>
      <c r="M185" s="123">
        <f t="shared" si="29"/>
        <v>0</v>
      </c>
      <c r="N185" s="33">
        <f>+'[3]2. DETALLADO MARZO 2026'!H190</f>
        <v>0</v>
      </c>
      <c r="O185" s="33">
        <f t="shared" si="30"/>
        <v>0</v>
      </c>
      <c r="P185" s="122" t="e">
        <f t="shared" si="31"/>
        <v>#DIV/0!</v>
      </c>
      <c r="Q185" s="31" t="e">
        <f t="shared" ref="Q185:Q203" si="33">IF(P185&lt;=20%,"MUY BAJO",IF(AND(P185&gt;20%,P185&lt;=40%),"BAJO",IF(AND(P185&gt;40%,P185&lt;=60%),"MEDIO",IF(AND(P185&gt;60%,P185&lt;=80%),"ALTO","MUY ALTO"))))</f>
        <v>#DIV/0!</v>
      </c>
      <c r="R185" s="98"/>
      <c r="S185" s="32" t="e">
        <f>+I185*P185</f>
        <v>#DIV/0!</v>
      </c>
      <c r="T185" s="31" t="e">
        <f t="shared" si="27"/>
        <v>#DIV/0!</v>
      </c>
    </row>
    <row r="186" spans="1:20" x14ac:dyDescent="0.25">
      <c r="A186" s="154"/>
      <c r="B186" s="10" t="s">
        <v>119</v>
      </c>
      <c r="C186" s="3" t="s">
        <v>31</v>
      </c>
      <c r="D186" s="1" t="s">
        <v>120</v>
      </c>
      <c r="E186" s="65">
        <v>4197</v>
      </c>
      <c r="F186" s="130">
        <f>+'[1]PIND 2026'!I170</f>
        <v>419</v>
      </c>
      <c r="G186" s="49" t="s">
        <v>289</v>
      </c>
      <c r="H186" s="136">
        <f>+'[2]reporte T1'!K171</f>
        <v>0</v>
      </c>
      <c r="I186" s="55">
        <f>+H186/F186</f>
        <v>0</v>
      </c>
      <c r="J186" s="31" t="str">
        <f t="shared" si="32"/>
        <v>MUY BAJO</v>
      </c>
      <c r="K186" s="33">
        <f>+[1]PINDTOTAL!L170</f>
        <v>20950000</v>
      </c>
      <c r="L186" s="33">
        <f>+'[3]2. DETALLADO MARZO 2026'!D191</f>
        <v>0</v>
      </c>
      <c r="M186" s="123">
        <f t="shared" si="29"/>
        <v>0</v>
      </c>
      <c r="N186" s="33">
        <f>+'[3]2. DETALLADO MARZO 2026'!H191</f>
        <v>0</v>
      </c>
      <c r="O186" s="33">
        <f t="shared" si="30"/>
        <v>0</v>
      </c>
      <c r="P186" s="122">
        <v>0</v>
      </c>
      <c r="Q186" s="31" t="str">
        <f t="shared" si="33"/>
        <v>MUY BAJO</v>
      </c>
      <c r="R186" s="98"/>
      <c r="S186" s="32">
        <f>+I186*P186</f>
        <v>0</v>
      </c>
      <c r="T186" s="31" t="str">
        <f t="shared" si="27"/>
        <v>MUY BAJO</v>
      </c>
    </row>
    <row r="187" spans="1:20" ht="25.5" x14ac:dyDescent="0.25">
      <c r="A187" s="154"/>
      <c r="B187" s="11" t="s">
        <v>323</v>
      </c>
      <c r="C187" s="20"/>
      <c r="D187" s="7"/>
      <c r="E187" s="75"/>
      <c r="F187" s="76"/>
      <c r="G187" s="52"/>
      <c r="H187" s="76"/>
      <c r="I187" s="77">
        <f>+AVERAGE(I167:I186)</f>
        <v>0.14408396946564886</v>
      </c>
      <c r="J187" s="35" t="str">
        <f t="shared" si="32"/>
        <v>MUY BAJO</v>
      </c>
      <c r="K187" s="36">
        <f>SUM(K167:K186)</f>
        <v>13046850000</v>
      </c>
      <c r="L187" s="36">
        <f>SUM(L167:L186)</f>
        <v>8211759135</v>
      </c>
      <c r="M187" s="74">
        <f>+L187/K187</f>
        <v>0.62940549902850118</v>
      </c>
      <c r="N187" s="36">
        <f>SUM(N167:N186)</f>
        <v>161076861</v>
      </c>
      <c r="O187" s="36">
        <f>SUM(O167:O186)</f>
        <v>161076861</v>
      </c>
      <c r="P187" s="105">
        <f>+O187/L187</f>
        <v>1.9615390363005331E-2</v>
      </c>
      <c r="Q187" s="35" t="str">
        <f t="shared" si="33"/>
        <v>MUY BAJO</v>
      </c>
      <c r="R187" s="98"/>
      <c r="S187" s="73">
        <f>+I187*P187</f>
        <v>2.8262633061200428E-3</v>
      </c>
      <c r="T187" s="35" t="str">
        <f t="shared" si="27"/>
        <v>MUY BAJO</v>
      </c>
    </row>
    <row r="188" spans="1:20" ht="25.5" x14ac:dyDescent="0.25">
      <c r="A188" s="154"/>
      <c r="B188" s="10" t="s">
        <v>121</v>
      </c>
      <c r="C188" s="3" t="s">
        <v>27</v>
      </c>
      <c r="D188" s="1" t="s">
        <v>122</v>
      </c>
      <c r="E188" s="49">
        <v>1450</v>
      </c>
      <c r="F188" s="130">
        <f>+'[1]PIND 2026'!I171</f>
        <v>2250</v>
      </c>
      <c r="G188" s="49" t="s">
        <v>291</v>
      </c>
      <c r="H188" s="136">
        <f>+'[2]reporte T1'!K172</f>
        <v>3000</v>
      </c>
      <c r="I188" s="80">
        <f>+H188/F188</f>
        <v>1.3333333333333333</v>
      </c>
      <c r="J188" s="31" t="str">
        <f t="shared" si="32"/>
        <v>MUY ALTO</v>
      </c>
      <c r="K188" s="33">
        <f>+[1]PINDTOTAL!L171</f>
        <v>590755804</v>
      </c>
      <c r="L188" s="33">
        <f>+'[3]2. DETALLADO MARZO 2026'!D193</f>
        <v>0</v>
      </c>
      <c r="M188" s="123">
        <f t="shared" si="29"/>
        <v>0</v>
      </c>
      <c r="N188" s="33">
        <f>+'[3]2. DETALLADO MARZO 2026'!H193</f>
        <v>0</v>
      </c>
      <c r="O188" s="33">
        <f t="shared" si="30"/>
        <v>0</v>
      </c>
      <c r="P188" s="122">
        <v>0</v>
      </c>
      <c r="Q188" s="31" t="str">
        <f t="shared" si="33"/>
        <v>MUY BAJO</v>
      </c>
      <c r="R188" s="98"/>
      <c r="S188" s="32">
        <f>+I188*P188</f>
        <v>0</v>
      </c>
      <c r="T188" s="31" t="str">
        <f t="shared" si="27"/>
        <v>MUY BAJO</v>
      </c>
    </row>
    <row r="189" spans="1:20" ht="25.5" x14ac:dyDescent="0.25">
      <c r="A189" s="154"/>
      <c r="B189" s="10" t="s">
        <v>121</v>
      </c>
      <c r="C189" s="3" t="s">
        <v>29</v>
      </c>
      <c r="D189" s="1" t="s">
        <v>122</v>
      </c>
      <c r="E189" s="49">
        <v>150</v>
      </c>
      <c r="F189" s="130">
        <f>+'[1]PIND 2026'!I172</f>
        <v>490</v>
      </c>
      <c r="G189" s="49" t="s">
        <v>291</v>
      </c>
      <c r="H189" s="136">
        <f>+'[2]reporte T1'!K173</f>
        <v>250</v>
      </c>
      <c r="I189" s="80">
        <f>+H189/F189</f>
        <v>0.51020408163265307</v>
      </c>
      <c r="J189" s="31" t="str">
        <f t="shared" si="32"/>
        <v>MEDIO</v>
      </c>
      <c r="K189" s="33">
        <f>+[1]PINDTOTAL!L172</f>
        <v>128653486</v>
      </c>
      <c r="L189" s="33">
        <f>+'[3]2. DETALLADO MARZO 2026'!D194</f>
        <v>0</v>
      </c>
      <c r="M189" s="123">
        <f t="shared" si="29"/>
        <v>0</v>
      </c>
      <c r="N189" s="33">
        <f>+'[3]2. DETALLADO MARZO 2026'!H194</f>
        <v>0</v>
      </c>
      <c r="O189" s="33">
        <f t="shared" si="30"/>
        <v>0</v>
      </c>
      <c r="P189" s="122">
        <v>0</v>
      </c>
      <c r="Q189" s="31" t="str">
        <f t="shared" si="33"/>
        <v>MUY BAJO</v>
      </c>
      <c r="R189" s="98"/>
      <c r="S189" s="32">
        <f>+I189*P189</f>
        <v>0</v>
      </c>
      <c r="T189" s="31" t="str">
        <f t="shared" si="27"/>
        <v>MUY BAJO</v>
      </c>
    </row>
    <row r="190" spans="1:20" ht="25.5" x14ac:dyDescent="0.25">
      <c r="A190" s="154"/>
      <c r="B190" s="10" t="s">
        <v>121</v>
      </c>
      <c r="C190" s="3" t="s">
        <v>30</v>
      </c>
      <c r="D190" s="1" t="s">
        <v>122</v>
      </c>
      <c r="E190" s="49">
        <v>150</v>
      </c>
      <c r="F190" s="130">
        <f>+'[1]PIND 2026'!I173</f>
        <v>290</v>
      </c>
      <c r="G190" s="49" t="s">
        <v>291</v>
      </c>
      <c r="H190" s="136">
        <f>+'[2]reporte T1'!K174</f>
        <v>250</v>
      </c>
      <c r="I190" s="80">
        <f>+H190/F190</f>
        <v>0.86206896551724133</v>
      </c>
      <c r="J190" s="31" t="str">
        <f t="shared" si="32"/>
        <v>MUY ALTO</v>
      </c>
      <c r="K190" s="33">
        <f>+[1]PINDTOTAL!L173</f>
        <v>76141859</v>
      </c>
      <c r="L190" s="33">
        <f>+'[3]2. DETALLADO MARZO 2026'!D195</f>
        <v>0</v>
      </c>
      <c r="M190" s="123">
        <f t="shared" si="29"/>
        <v>0</v>
      </c>
      <c r="N190" s="33">
        <f>+'[3]2. DETALLADO MARZO 2026'!H195</f>
        <v>0</v>
      </c>
      <c r="O190" s="33">
        <f t="shared" si="30"/>
        <v>0</v>
      </c>
      <c r="P190" s="122">
        <v>0</v>
      </c>
      <c r="Q190" s="31" t="str">
        <f t="shared" si="33"/>
        <v>MUY BAJO</v>
      </c>
      <c r="R190" s="98"/>
      <c r="S190" s="32">
        <f>+I190*P190</f>
        <v>0</v>
      </c>
      <c r="T190" s="31" t="str">
        <f t="shared" si="27"/>
        <v>MUY BAJO</v>
      </c>
    </row>
    <row r="191" spans="1:20" ht="25.5" x14ac:dyDescent="0.25">
      <c r="A191" s="154"/>
      <c r="B191" s="10" t="s">
        <v>121</v>
      </c>
      <c r="C191" s="3" t="s">
        <v>31</v>
      </c>
      <c r="D191" s="1" t="s">
        <v>122</v>
      </c>
      <c r="E191" s="49">
        <v>330</v>
      </c>
      <c r="F191" s="130">
        <f>+'[1]PIND 2026'!I174</f>
        <v>290</v>
      </c>
      <c r="G191" s="49" t="s">
        <v>291</v>
      </c>
      <c r="H191" s="136">
        <f>+'[2]reporte T1'!K175</f>
        <v>430</v>
      </c>
      <c r="I191" s="80">
        <f>+H191/F191</f>
        <v>1.4827586206896552</v>
      </c>
      <c r="J191" s="31" t="str">
        <f t="shared" si="32"/>
        <v>MUY ALTO</v>
      </c>
      <c r="K191" s="33">
        <f>+[1]PINDTOTAL!L174</f>
        <v>76141859</v>
      </c>
      <c r="L191" s="33">
        <f>+'[3]2. DETALLADO MARZO 2026'!D196</f>
        <v>0</v>
      </c>
      <c r="M191" s="123">
        <f t="shared" si="29"/>
        <v>0</v>
      </c>
      <c r="N191" s="33">
        <f>+'[3]2. DETALLADO MARZO 2026'!H196</f>
        <v>0</v>
      </c>
      <c r="O191" s="33">
        <f t="shared" si="30"/>
        <v>0</v>
      </c>
      <c r="P191" s="122">
        <v>0</v>
      </c>
      <c r="Q191" s="31" t="str">
        <f t="shared" si="33"/>
        <v>MUY BAJO</v>
      </c>
      <c r="R191" s="98"/>
      <c r="S191" s="32">
        <f>+I191*P191</f>
        <v>0</v>
      </c>
      <c r="T191" s="31" t="str">
        <f t="shared" si="27"/>
        <v>MUY BAJO</v>
      </c>
    </row>
    <row r="192" spans="1:20" ht="38.25" x14ac:dyDescent="0.25">
      <c r="A192" s="154"/>
      <c r="B192" s="11" t="s">
        <v>322</v>
      </c>
      <c r="C192" s="20"/>
      <c r="D192" s="7"/>
      <c r="E192" s="75"/>
      <c r="F192" s="76"/>
      <c r="G192" s="52"/>
      <c r="H192" s="76"/>
      <c r="I192" s="77">
        <f>+AVERAGE(I188:I191)</f>
        <v>1.0470912502932208</v>
      </c>
      <c r="J192" s="35" t="str">
        <f t="shared" si="32"/>
        <v>MUY ALTO</v>
      </c>
      <c r="K192" s="36">
        <f>SUM(K188:K191)</f>
        <v>871693008</v>
      </c>
      <c r="L192" s="36">
        <f>SUM(L188:L191)</f>
        <v>0</v>
      </c>
      <c r="M192" s="74">
        <f>+L192/K192</f>
        <v>0</v>
      </c>
      <c r="N192" s="36">
        <f>SUM(N188:N191)</f>
        <v>0</v>
      </c>
      <c r="O192" s="36">
        <f>SUM(O188:O191)</f>
        <v>0</v>
      </c>
      <c r="P192" s="105">
        <v>0</v>
      </c>
      <c r="Q192" s="35" t="str">
        <f t="shared" si="33"/>
        <v>MUY BAJO</v>
      </c>
      <c r="R192" s="98"/>
      <c r="S192" s="73">
        <f>+I192*P192</f>
        <v>0</v>
      </c>
      <c r="T192" s="35" t="str">
        <f t="shared" si="27"/>
        <v>MUY BAJO</v>
      </c>
    </row>
    <row r="193" spans="1:20" ht="25.5" x14ac:dyDescent="0.25">
      <c r="A193" s="154"/>
      <c r="B193" s="10" t="s">
        <v>123</v>
      </c>
      <c r="C193" s="3" t="s">
        <v>27</v>
      </c>
      <c r="D193" s="1" t="s">
        <v>124</v>
      </c>
      <c r="E193" s="49">
        <v>113</v>
      </c>
      <c r="F193" s="130">
        <f>+'[1]PIND 2026'!I175</f>
        <v>0</v>
      </c>
      <c r="G193" s="49" t="s">
        <v>291</v>
      </c>
      <c r="H193" s="136">
        <f>+'[2]reporte T1'!K176</f>
        <v>0</v>
      </c>
      <c r="I193" s="55"/>
      <c r="J193" s="31" t="s">
        <v>293</v>
      </c>
      <c r="K193" s="33">
        <f>+[1]PINDTOTAL!L175</f>
        <v>940000000</v>
      </c>
      <c r="L193" s="33">
        <f>+'[3]2. DETALLADO MARZO 2026'!D198</f>
        <v>518173561</v>
      </c>
      <c r="M193" s="123">
        <f t="shared" si="29"/>
        <v>0.55124846914893622</v>
      </c>
      <c r="N193" s="33">
        <f>+'[3]2. DETALLADO MARZO 2026'!H198</f>
        <v>6088000</v>
      </c>
      <c r="O193" s="33">
        <f t="shared" si="30"/>
        <v>6088000</v>
      </c>
      <c r="P193" s="122">
        <f t="shared" si="31"/>
        <v>1.1748959148457982E-2</v>
      </c>
      <c r="Q193" s="31" t="str">
        <f t="shared" si="33"/>
        <v>MUY BAJO</v>
      </c>
      <c r="R193" s="98"/>
      <c r="S193" s="32">
        <f>+I193*P193</f>
        <v>0</v>
      </c>
      <c r="T193" s="31" t="str">
        <f t="shared" si="27"/>
        <v>MUY BAJO</v>
      </c>
    </row>
    <row r="194" spans="1:20" ht="25.5" x14ac:dyDescent="0.25">
      <c r="A194" s="154"/>
      <c r="B194" s="10" t="s">
        <v>123</v>
      </c>
      <c r="C194" s="3" t="s">
        <v>29</v>
      </c>
      <c r="D194" s="1" t="s">
        <v>124</v>
      </c>
      <c r="E194" s="49">
        <v>3</v>
      </c>
      <c r="F194" s="130">
        <f>+'[1]PIND 2026'!I176</f>
        <v>0</v>
      </c>
      <c r="G194" s="49" t="s">
        <v>291</v>
      </c>
      <c r="H194" s="136">
        <f>+'[2]reporte T1'!K177</f>
        <v>0</v>
      </c>
      <c r="I194" s="55"/>
      <c r="J194" s="31" t="s">
        <v>293</v>
      </c>
      <c r="K194" s="33">
        <f>+[1]PINDTOTAL!L176</f>
        <v>417000000</v>
      </c>
      <c r="L194" s="33">
        <f>+'[3]2. DETALLADO MARZO 2026'!D199</f>
        <v>20969</v>
      </c>
      <c r="M194" s="123">
        <f t="shared" si="29"/>
        <v>5.0285371702637891E-5</v>
      </c>
      <c r="N194" s="33">
        <f>+'[3]2. DETALLADO MARZO 2026'!H199</f>
        <v>0</v>
      </c>
      <c r="O194" s="33">
        <f t="shared" si="30"/>
        <v>0</v>
      </c>
      <c r="P194" s="122">
        <f t="shared" si="31"/>
        <v>0</v>
      </c>
      <c r="Q194" s="31" t="str">
        <f t="shared" si="33"/>
        <v>MUY BAJO</v>
      </c>
      <c r="R194" s="98"/>
      <c r="S194" s="32">
        <f>+I194*P194</f>
        <v>0</v>
      </c>
      <c r="T194" s="31" t="str">
        <f t="shared" si="27"/>
        <v>MUY BAJO</v>
      </c>
    </row>
    <row r="195" spans="1:20" ht="25.5" x14ac:dyDescent="0.25">
      <c r="A195" s="154"/>
      <c r="B195" s="10" t="s">
        <v>123</v>
      </c>
      <c r="C195" s="3" t="s">
        <v>30</v>
      </c>
      <c r="D195" s="1" t="s">
        <v>124</v>
      </c>
      <c r="E195" s="49">
        <v>4</v>
      </c>
      <c r="F195" s="130">
        <f>+'[1]PIND 2026'!I177</f>
        <v>0</v>
      </c>
      <c r="G195" s="49" t="s">
        <v>291</v>
      </c>
      <c r="H195" s="136">
        <f>+'[2]reporte T1'!K178</f>
        <v>0</v>
      </c>
      <c r="I195" s="55"/>
      <c r="J195" s="31" t="s">
        <v>293</v>
      </c>
      <c r="K195" s="33">
        <f>+[1]PINDTOTAL!L177</f>
        <v>200000000</v>
      </c>
      <c r="L195" s="33">
        <f>+'[3]2. DETALLADO MARZO 2026'!D200</f>
        <v>177155</v>
      </c>
      <c r="M195" s="123">
        <f t="shared" si="29"/>
        <v>8.85775E-4</v>
      </c>
      <c r="N195" s="33">
        <f>+'[3]2. DETALLADO MARZO 2026'!H200</f>
        <v>0</v>
      </c>
      <c r="O195" s="33">
        <f t="shared" si="30"/>
        <v>0</v>
      </c>
      <c r="P195" s="122">
        <f t="shared" si="31"/>
        <v>0</v>
      </c>
      <c r="Q195" s="31" t="str">
        <f t="shared" si="33"/>
        <v>MUY BAJO</v>
      </c>
      <c r="R195" s="98"/>
      <c r="S195" s="32">
        <f>+I195*P195</f>
        <v>0</v>
      </c>
      <c r="T195" s="31" t="str">
        <f t="shared" si="27"/>
        <v>MUY BAJO</v>
      </c>
    </row>
    <row r="196" spans="1:20" ht="25.5" x14ac:dyDescent="0.25">
      <c r="A196" s="154"/>
      <c r="B196" s="10" t="s">
        <v>123</v>
      </c>
      <c r="C196" s="3" t="s">
        <v>31</v>
      </c>
      <c r="D196" s="1" t="s">
        <v>124</v>
      </c>
      <c r="E196" s="49">
        <v>6</v>
      </c>
      <c r="F196" s="130">
        <f>+'[1]PIND 2026'!I178</f>
        <v>0</v>
      </c>
      <c r="G196" s="49" t="s">
        <v>291</v>
      </c>
      <c r="H196" s="136">
        <f>+'[2]reporte T1'!K179</f>
        <v>0</v>
      </c>
      <c r="I196" s="55"/>
      <c r="J196" s="31" t="s">
        <v>293</v>
      </c>
      <c r="K196" s="33">
        <f>+[1]PINDTOTAL!L178</f>
        <v>392000000</v>
      </c>
      <c r="L196" s="33">
        <f>+'[3]2. DETALLADO MARZO 2026'!D201</f>
        <v>1496768384</v>
      </c>
      <c r="M196" s="123">
        <f t="shared" si="29"/>
        <v>3.818286693877551</v>
      </c>
      <c r="N196" s="33">
        <f>+'[3]2. DETALLADO MARZO 2026'!H201</f>
        <v>0</v>
      </c>
      <c r="O196" s="33">
        <f t="shared" si="30"/>
        <v>0</v>
      </c>
      <c r="P196" s="122">
        <f t="shared" si="31"/>
        <v>0</v>
      </c>
      <c r="Q196" s="31" t="str">
        <f t="shared" si="33"/>
        <v>MUY BAJO</v>
      </c>
      <c r="R196" s="98"/>
      <c r="S196" s="32">
        <f>+I196*P196</f>
        <v>0</v>
      </c>
      <c r="T196" s="31" t="str">
        <f t="shared" si="27"/>
        <v>MUY BAJO</v>
      </c>
    </row>
    <row r="197" spans="1:20" ht="25.5" x14ac:dyDescent="0.25">
      <c r="A197" s="154"/>
      <c r="B197" s="10" t="s">
        <v>123</v>
      </c>
      <c r="C197" s="3" t="s">
        <v>27</v>
      </c>
      <c r="D197" s="1" t="s">
        <v>125</v>
      </c>
      <c r="E197" s="49">
        <v>110</v>
      </c>
      <c r="F197" s="130">
        <f>+'[1]PIND 2026'!I179</f>
        <v>0</v>
      </c>
      <c r="G197" s="49" t="s">
        <v>291</v>
      </c>
      <c r="H197" s="136">
        <f>+'[2]reporte T1'!K180</f>
        <v>0</v>
      </c>
      <c r="I197" s="50"/>
      <c r="J197" s="31" t="s">
        <v>293</v>
      </c>
      <c r="K197" s="33">
        <f>+[1]PINDTOTAL!L179</f>
        <v>0</v>
      </c>
      <c r="L197" s="33">
        <f>+'[3]2. DETALLADO MARZO 2026'!D202</f>
        <v>448000000</v>
      </c>
      <c r="M197" s="123" t="e">
        <f t="shared" si="29"/>
        <v>#DIV/0!</v>
      </c>
      <c r="N197" s="33">
        <f>+'[3]2. DETALLADO MARZO 2026'!H202</f>
        <v>12000000</v>
      </c>
      <c r="O197" s="33">
        <f t="shared" si="30"/>
        <v>12000000</v>
      </c>
      <c r="P197" s="122">
        <f t="shared" si="31"/>
        <v>2.6785714285714284E-2</v>
      </c>
      <c r="Q197" s="31" t="str">
        <f t="shared" si="33"/>
        <v>MUY BAJO</v>
      </c>
      <c r="R197" s="98"/>
      <c r="S197" s="32">
        <f>+I197*P197</f>
        <v>0</v>
      </c>
      <c r="T197" s="31" t="str">
        <f t="shared" si="27"/>
        <v>MUY BAJO</v>
      </c>
    </row>
    <row r="198" spans="1:20" ht="25.5" x14ac:dyDescent="0.25">
      <c r="A198" s="154"/>
      <c r="B198" s="10" t="s">
        <v>123</v>
      </c>
      <c r="C198" s="3" t="s">
        <v>29</v>
      </c>
      <c r="D198" s="1" t="s">
        <v>125</v>
      </c>
      <c r="E198" s="49">
        <v>15</v>
      </c>
      <c r="F198" s="130">
        <f>+'[1]PIND 2026'!I180</f>
        <v>0</v>
      </c>
      <c r="G198" s="49" t="s">
        <v>291</v>
      </c>
      <c r="H198" s="136">
        <f>+'[2]reporte T1'!K181</f>
        <v>7</v>
      </c>
      <c r="I198" s="55"/>
      <c r="J198" s="31" t="s">
        <v>293</v>
      </c>
      <c r="K198" s="33">
        <f>+[1]PINDTOTAL!L180</f>
        <v>0</v>
      </c>
      <c r="L198" s="33">
        <f>+'[3]2. DETALLADO MARZO 2026'!D203</f>
        <v>50000000</v>
      </c>
      <c r="M198" s="123" t="e">
        <f t="shared" si="29"/>
        <v>#DIV/0!</v>
      </c>
      <c r="N198" s="33">
        <f>+'[3]2. DETALLADO MARZO 2026'!H203</f>
        <v>0</v>
      </c>
      <c r="O198" s="33">
        <f t="shared" si="30"/>
        <v>0</v>
      </c>
      <c r="P198" s="122">
        <f t="shared" si="31"/>
        <v>0</v>
      </c>
      <c r="Q198" s="31" t="str">
        <f t="shared" si="33"/>
        <v>MUY BAJO</v>
      </c>
      <c r="R198" s="98"/>
      <c r="S198" s="32">
        <f>+I198*P198</f>
        <v>0</v>
      </c>
      <c r="T198" s="31" t="str">
        <f t="shared" si="27"/>
        <v>MUY BAJO</v>
      </c>
    </row>
    <row r="199" spans="1:20" ht="25.5" x14ac:dyDescent="0.25">
      <c r="A199" s="154"/>
      <c r="B199" s="10" t="s">
        <v>123</v>
      </c>
      <c r="C199" s="3" t="s">
        <v>30</v>
      </c>
      <c r="D199" s="1" t="s">
        <v>125</v>
      </c>
      <c r="E199" s="49">
        <v>15</v>
      </c>
      <c r="F199" s="130">
        <f>+'[1]PIND 2026'!I181</f>
        <v>0</v>
      </c>
      <c r="G199" s="49" t="s">
        <v>291</v>
      </c>
      <c r="H199" s="136">
        <f>+'[2]reporte T1'!K182</f>
        <v>0</v>
      </c>
      <c r="I199" s="55"/>
      <c r="J199" s="31" t="s">
        <v>293</v>
      </c>
      <c r="K199" s="33">
        <f>+[1]PINDTOTAL!L181</f>
        <v>0</v>
      </c>
      <c r="L199" s="33">
        <f>+'[3]2. DETALLADO MARZO 2026'!D204</f>
        <v>0</v>
      </c>
      <c r="M199" s="123" t="e">
        <f t="shared" si="29"/>
        <v>#DIV/0!</v>
      </c>
      <c r="N199" s="33">
        <f>+'[3]2. DETALLADO MARZO 2026'!H204</f>
        <v>0</v>
      </c>
      <c r="O199" s="33">
        <f t="shared" si="30"/>
        <v>0</v>
      </c>
      <c r="P199" s="122" t="e">
        <f t="shared" si="31"/>
        <v>#DIV/0!</v>
      </c>
      <c r="Q199" s="31" t="e">
        <f t="shared" si="33"/>
        <v>#DIV/0!</v>
      </c>
      <c r="R199" s="98"/>
      <c r="S199" s="32" t="e">
        <f>+I199*P199</f>
        <v>#DIV/0!</v>
      </c>
      <c r="T199" s="31" t="e">
        <f t="shared" si="27"/>
        <v>#DIV/0!</v>
      </c>
    </row>
    <row r="200" spans="1:20" ht="25.5" x14ac:dyDescent="0.25">
      <c r="A200" s="154"/>
      <c r="B200" s="10" t="s">
        <v>123</v>
      </c>
      <c r="C200" s="3" t="s">
        <v>31</v>
      </c>
      <c r="D200" s="1" t="s">
        <v>125</v>
      </c>
      <c r="E200" s="49">
        <v>20</v>
      </c>
      <c r="F200" s="130">
        <f>+'[1]PIND 2026'!I182</f>
        <v>0</v>
      </c>
      <c r="G200" s="49" t="s">
        <v>291</v>
      </c>
      <c r="H200" s="136">
        <f>+'[2]reporte T1'!K183</f>
        <v>0</v>
      </c>
      <c r="I200" s="55"/>
      <c r="J200" s="31" t="s">
        <v>293</v>
      </c>
      <c r="K200" s="33">
        <f>+[1]PINDTOTAL!L182</f>
        <v>0</v>
      </c>
      <c r="L200" s="33">
        <f>+'[3]2. DETALLADO MARZO 2026'!D205</f>
        <v>0</v>
      </c>
      <c r="M200" s="123" t="e">
        <f t="shared" si="29"/>
        <v>#DIV/0!</v>
      </c>
      <c r="N200" s="33">
        <f>+'[3]2. DETALLADO MARZO 2026'!H205</f>
        <v>0</v>
      </c>
      <c r="O200" s="33">
        <f t="shared" si="30"/>
        <v>0</v>
      </c>
      <c r="P200" s="122" t="e">
        <f t="shared" si="31"/>
        <v>#DIV/0!</v>
      </c>
      <c r="Q200" s="31" t="e">
        <f t="shared" si="33"/>
        <v>#DIV/0!</v>
      </c>
      <c r="R200" s="98"/>
      <c r="S200" s="32" t="e">
        <f>+I200*P200</f>
        <v>#DIV/0!</v>
      </c>
      <c r="T200" s="31" t="e">
        <f t="shared" si="27"/>
        <v>#DIV/0!</v>
      </c>
    </row>
    <row r="201" spans="1:20" ht="25.5" x14ac:dyDescent="0.25">
      <c r="A201" s="154"/>
      <c r="B201" s="10" t="s">
        <v>123</v>
      </c>
      <c r="C201" s="3" t="s">
        <v>27</v>
      </c>
      <c r="D201" s="1" t="s">
        <v>126</v>
      </c>
      <c r="E201" s="49">
        <v>1</v>
      </c>
      <c r="F201" s="130">
        <f>+'[1]PIND 2026'!I183</f>
        <v>2</v>
      </c>
      <c r="G201" s="49" t="s">
        <v>289</v>
      </c>
      <c r="H201" s="136">
        <f>+'[2]reporte T1'!K184</f>
        <v>0</v>
      </c>
      <c r="I201" s="55">
        <f>+H201/F201</f>
        <v>0</v>
      </c>
      <c r="J201" s="31" t="str">
        <f t="shared" si="32"/>
        <v>MUY BAJO</v>
      </c>
      <c r="K201" s="33">
        <f>+[1]PINDTOTAL!L183</f>
        <v>1000000000</v>
      </c>
      <c r="L201" s="33">
        <f>+'[3]2. DETALLADO MARZO 2026'!D206</f>
        <v>30102487</v>
      </c>
      <c r="M201" s="123">
        <f t="shared" si="29"/>
        <v>3.0102487000000001E-2</v>
      </c>
      <c r="N201" s="33">
        <f>+'[3]2. DETALLADO MARZO 2026'!H206</f>
        <v>0</v>
      </c>
      <c r="O201" s="33">
        <f t="shared" si="30"/>
        <v>0</v>
      </c>
      <c r="P201" s="122">
        <f t="shared" si="31"/>
        <v>0</v>
      </c>
      <c r="Q201" s="31" t="str">
        <f t="shared" si="33"/>
        <v>MUY BAJO</v>
      </c>
      <c r="R201" s="98"/>
      <c r="S201" s="32">
        <f>+I201*P201</f>
        <v>0</v>
      </c>
      <c r="T201" s="31" t="str">
        <f t="shared" si="27"/>
        <v>MUY BAJO</v>
      </c>
    </row>
    <row r="202" spans="1:20" ht="25.5" x14ac:dyDescent="0.25">
      <c r="A202" s="154"/>
      <c r="B202" s="10" t="s">
        <v>123</v>
      </c>
      <c r="C202" s="3" t="s">
        <v>29</v>
      </c>
      <c r="D202" s="1" t="s">
        <v>126</v>
      </c>
      <c r="E202" s="49">
        <v>0</v>
      </c>
      <c r="F202" s="130">
        <f>+'[1]PIND 2026'!I184</f>
        <v>1</v>
      </c>
      <c r="G202" s="49" t="s">
        <v>289</v>
      </c>
      <c r="H202" s="136">
        <f>+'[2]reporte T1'!K185</f>
        <v>1</v>
      </c>
      <c r="I202" s="55">
        <f>+H202/F202</f>
        <v>1</v>
      </c>
      <c r="J202" s="31" t="str">
        <f>IF(I202&lt;=20%,"MUY BAJO",IF(AND(I202&gt;20%,I202&lt;=40%),"BAJO",IF(AND(I202&gt;40%,I202&lt;=60%),"MEDIO",IF(AND(I202&gt;60%,I202&lt;=80%),"ALTO","MUY ALTO"))))</f>
        <v>MUY ALTO</v>
      </c>
      <c r="K202" s="33">
        <f>+[1]PINDTOTAL!L184</f>
        <v>500000000</v>
      </c>
      <c r="L202" s="33">
        <f>+'[3]2. DETALLADO MARZO 2026'!D207</f>
        <v>769358</v>
      </c>
      <c r="M202" s="123">
        <f t="shared" si="29"/>
        <v>1.5387160000000001E-3</v>
      </c>
      <c r="N202" s="33">
        <f>+'[3]2. DETALLADO MARZO 2026'!H207</f>
        <v>0</v>
      </c>
      <c r="O202" s="33">
        <f t="shared" si="30"/>
        <v>0</v>
      </c>
      <c r="P202" s="122">
        <f t="shared" si="31"/>
        <v>0</v>
      </c>
      <c r="Q202" s="31" t="str">
        <f t="shared" si="33"/>
        <v>MUY BAJO</v>
      </c>
      <c r="R202" s="98"/>
      <c r="S202" s="32"/>
      <c r="T202" s="31" t="s">
        <v>293</v>
      </c>
    </row>
    <row r="203" spans="1:20" ht="25.5" x14ac:dyDescent="0.25">
      <c r="A203" s="154"/>
      <c r="B203" s="10" t="s">
        <v>123</v>
      </c>
      <c r="C203" s="3" t="s">
        <v>30</v>
      </c>
      <c r="D203" s="1" t="s">
        <v>126</v>
      </c>
      <c r="E203" s="49">
        <v>0</v>
      </c>
      <c r="F203" s="130">
        <f>+'[1]PIND 2026'!I185</f>
        <v>1</v>
      </c>
      <c r="G203" s="49" t="s">
        <v>289</v>
      </c>
      <c r="H203" s="136">
        <f>+'[2]reporte T1'!K186</f>
        <v>1</v>
      </c>
      <c r="I203" s="55">
        <f>+H203/F203</f>
        <v>1</v>
      </c>
      <c r="J203" s="31" t="str">
        <f>IF(I203&lt;=20%,"MUY BAJO",IF(AND(I203&gt;20%,I203&lt;=40%),"BAJO",IF(AND(I203&gt;40%,I203&lt;=60%),"MEDIO",IF(AND(I203&gt;60%,I203&lt;=80%),"ALTO","MUY ALTO"))))</f>
        <v>MUY ALTO</v>
      </c>
      <c r="K203" s="33">
        <f>+[1]PINDTOTAL!L185</f>
        <v>500000000</v>
      </c>
      <c r="L203" s="33">
        <f>+'[3]2. DETALLADO MARZO 2026'!D208</f>
        <v>363650</v>
      </c>
      <c r="M203" s="123">
        <f t="shared" si="29"/>
        <v>7.2729999999999995E-4</v>
      </c>
      <c r="N203" s="33">
        <f>+'[3]2. DETALLADO MARZO 2026'!H208</f>
        <v>0</v>
      </c>
      <c r="O203" s="33">
        <f t="shared" si="30"/>
        <v>0</v>
      </c>
      <c r="P203" s="122">
        <f t="shared" si="31"/>
        <v>0</v>
      </c>
      <c r="Q203" s="31" t="str">
        <f t="shared" si="33"/>
        <v>MUY BAJO</v>
      </c>
      <c r="R203" s="98"/>
      <c r="S203" s="32"/>
      <c r="T203" s="31" t="s">
        <v>293</v>
      </c>
    </row>
    <row r="204" spans="1:20" ht="25.5" x14ac:dyDescent="0.25">
      <c r="A204" s="154"/>
      <c r="B204" s="10" t="s">
        <v>123</v>
      </c>
      <c r="C204" s="3" t="s">
        <v>31</v>
      </c>
      <c r="D204" s="1" t="s">
        <v>126</v>
      </c>
      <c r="E204" s="49">
        <v>0</v>
      </c>
      <c r="F204" s="130">
        <f>+'[1]PIND 2026'!I186</f>
        <v>1</v>
      </c>
      <c r="G204" s="49" t="s">
        <v>289</v>
      </c>
      <c r="H204" s="136">
        <f>+'[2]reporte T1'!K187</f>
        <v>1</v>
      </c>
      <c r="I204" s="55">
        <f>+H204/F204</f>
        <v>1</v>
      </c>
      <c r="J204" s="31" t="str">
        <f>IF(I204&lt;=20%,"MUY BAJO",IF(AND(I204&gt;20%,I204&lt;=40%),"BAJO",IF(AND(I204&gt;40%,I204&lt;=60%),"MEDIO",IF(AND(I204&gt;60%,I204&lt;=80%),"ALTO","MUY ALTO"))))</f>
        <v>MUY ALTO</v>
      </c>
      <c r="K204" s="33">
        <f>+[1]PINDTOTAL!L186</f>
        <v>500000000</v>
      </c>
      <c r="L204" s="33">
        <f>+'[3]2. DETALLADO MARZO 2026'!D209</f>
        <v>0</v>
      </c>
      <c r="M204" s="123">
        <f t="shared" si="29"/>
        <v>0</v>
      </c>
      <c r="N204" s="33">
        <f>+'[3]2. DETALLADO MARZO 2026'!H209</f>
        <v>0</v>
      </c>
      <c r="O204" s="33">
        <f t="shared" si="30"/>
        <v>0</v>
      </c>
      <c r="P204" s="122"/>
      <c r="Q204" s="31" t="s">
        <v>293</v>
      </c>
      <c r="R204" s="98"/>
      <c r="S204" s="32"/>
      <c r="T204" s="31" t="s">
        <v>293</v>
      </c>
    </row>
    <row r="205" spans="1:20" ht="38.25" x14ac:dyDescent="0.25">
      <c r="A205" s="154"/>
      <c r="B205" s="10" t="s">
        <v>123</v>
      </c>
      <c r="C205" s="3" t="s">
        <v>27</v>
      </c>
      <c r="D205" s="1" t="s">
        <v>127</v>
      </c>
      <c r="E205" s="49">
        <v>1</v>
      </c>
      <c r="F205" s="130">
        <f>+'[1]PIND 2026'!I187</f>
        <v>0</v>
      </c>
      <c r="G205" s="49" t="s">
        <v>289</v>
      </c>
      <c r="H205" s="136">
        <f>+'[2]reporte T1'!K188</f>
        <v>0</v>
      </c>
      <c r="I205" s="55"/>
      <c r="J205" s="31" t="s">
        <v>293</v>
      </c>
      <c r="K205" s="33">
        <f>+[1]PINDTOTAL!L187</f>
        <v>0</v>
      </c>
      <c r="L205" s="33">
        <f>+'[3]2. DETALLADO MARZO 2026'!D210</f>
        <v>0</v>
      </c>
      <c r="M205" s="123" t="e">
        <f t="shared" si="29"/>
        <v>#DIV/0!</v>
      </c>
      <c r="N205" s="33">
        <f>+'[3]2. DETALLADO MARZO 2026'!H210</f>
        <v>0</v>
      </c>
      <c r="O205" s="33">
        <f t="shared" si="30"/>
        <v>0</v>
      </c>
      <c r="P205" s="122" t="e">
        <f t="shared" si="31"/>
        <v>#DIV/0!</v>
      </c>
      <c r="Q205" s="31" t="e">
        <f>IF(P205&lt;=20%,"MUY BAJO",IF(AND(P205&gt;20%,P205&lt;=40%),"BAJO",IF(AND(P205&gt;40%,P205&lt;=60%),"MEDIO",IF(AND(P205&gt;60%,P205&lt;=80%),"ALTO","MUY ALTO"))))</f>
        <v>#DIV/0!</v>
      </c>
      <c r="R205" s="98"/>
      <c r="S205" s="32" t="e">
        <f>+I205*P205</f>
        <v>#DIV/0!</v>
      </c>
      <c r="T205" s="31" t="e">
        <f t="shared" si="27"/>
        <v>#DIV/0!</v>
      </c>
    </row>
    <row r="206" spans="1:20" ht="38.25" x14ac:dyDescent="0.25">
      <c r="A206" s="154"/>
      <c r="B206" s="10" t="s">
        <v>123</v>
      </c>
      <c r="C206" s="3" t="s">
        <v>29</v>
      </c>
      <c r="D206" s="4" t="s">
        <v>127</v>
      </c>
      <c r="E206" s="49">
        <v>1</v>
      </c>
      <c r="F206" s="130">
        <f>+'[1]PIND 2026'!I188</f>
        <v>0</v>
      </c>
      <c r="G206" s="49" t="s">
        <v>289</v>
      </c>
      <c r="H206" s="136">
        <f>+'[2]reporte T1'!K189</f>
        <v>0</v>
      </c>
      <c r="I206" s="55"/>
      <c r="J206" s="31" t="s">
        <v>293</v>
      </c>
      <c r="K206" s="33">
        <f>+[1]PINDTOTAL!L188</f>
        <v>0</v>
      </c>
      <c r="L206" s="33">
        <f>+'[3]2. DETALLADO MARZO 2026'!D211</f>
        <v>0</v>
      </c>
      <c r="M206" s="123" t="e">
        <f t="shared" si="29"/>
        <v>#DIV/0!</v>
      </c>
      <c r="N206" s="33">
        <f>+'[3]2. DETALLADO MARZO 2026'!H211</f>
        <v>0</v>
      </c>
      <c r="O206" s="33">
        <f t="shared" si="30"/>
        <v>0</v>
      </c>
      <c r="P206" s="122" t="e">
        <f t="shared" si="31"/>
        <v>#DIV/0!</v>
      </c>
      <c r="Q206" s="31" t="e">
        <f>IF(P206&lt;=20%,"MUY BAJO",IF(AND(P206&gt;20%,P206&lt;=40%),"BAJO",IF(AND(P206&gt;40%,P206&lt;=60%),"MEDIO",IF(AND(P206&gt;60%,P206&lt;=80%),"ALTO","MUY ALTO"))))</f>
        <v>#DIV/0!</v>
      </c>
      <c r="R206" s="98"/>
      <c r="S206" s="32" t="e">
        <f>+I206*P206</f>
        <v>#DIV/0!</v>
      </c>
      <c r="T206" s="31" t="e">
        <f t="shared" si="27"/>
        <v>#DIV/0!</v>
      </c>
    </row>
    <row r="207" spans="1:20" ht="38.25" x14ac:dyDescent="0.25">
      <c r="A207" s="154"/>
      <c r="B207" s="10" t="s">
        <v>123</v>
      </c>
      <c r="C207" s="3" t="s">
        <v>30</v>
      </c>
      <c r="D207" s="1" t="s">
        <v>127</v>
      </c>
      <c r="E207" s="49">
        <v>1</v>
      </c>
      <c r="F207" s="130">
        <f>+'[1]PIND 2026'!I189</f>
        <v>0</v>
      </c>
      <c r="G207" s="49" t="s">
        <v>289</v>
      </c>
      <c r="H207" s="136">
        <f>+'[2]reporte T1'!K190</f>
        <v>0</v>
      </c>
      <c r="I207" s="55"/>
      <c r="J207" s="31" t="s">
        <v>293</v>
      </c>
      <c r="K207" s="33">
        <f>+[1]PINDTOTAL!L189</f>
        <v>0</v>
      </c>
      <c r="L207" s="33">
        <f>+'[3]2. DETALLADO MARZO 2026'!D212</f>
        <v>0</v>
      </c>
      <c r="M207" s="123" t="e">
        <f t="shared" si="29"/>
        <v>#DIV/0!</v>
      </c>
      <c r="N207" s="33">
        <f>+'[3]2. DETALLADO MARZO 2026'!H212</f>
        <v>0</v>
      </c>
      <c r="O207" s="33">
        <f t="shared" si="30"/>
        <v>0</v>
      </c>
      <c r="P207" s="122" t="e">
        <f t="shared" si="31"/>
        <v>#DIV/0!</v>
      </c>
      <c r="Q207" s="31" t="e">
        <f>IF(P207&lt;=20%,"MUY BAJO",IF(AND(P207&gt;20%,P207&lt;=40%),"BAJO",IF(AND(P207&gt;40%,P207&lt;=60%),"MEDIO",IF(AND(P207&gt;60%,P207&lt;=80%),"ALTO","MUY ALTO"))))</f>
        <v>#DIV/0!</v>
      </c>
      <c r="R207" s="98"/>
      <c r="S207" s="32" t="e">
        <f>+I207*P207</f>
        <v>#DIV/0!</v>
      </c>
      <c r="T207" s="31" t="e">
        <f t="shared" si="27"/>
        <v>#DIV/0!</v>
      </c>
    </row>
    <row r="208" spans="1:20" ht="38.25" x14ac:dyDescent="0.25">
      <c r="A208" s="154"/>
      <c r="B208" s="10" t="s">
        <v>123</v>
      </c>
      <c r="C208" s="3" t="s">
        <v>31</v>
      </c>
      <c r="D208" s="1" t="s">
        <v>127</v>
      </c>
      <c r="E208" s="49">
        <v>1</v>
      </c>
      <c r="F208" s="130">
        <f>+'[1]PIND 2026'!I190</f>
        <v>0</v>
      </c>
      <c r="G208" s="49" t="s">
        <v>289</v>
      </c>
      <c r="H208" s="136">
        <f>+'[2]reporte T1'!K191</f>
        <v>0</v>
      </c>
      <c r="I208" s="55"/>
      <c r="J208" s="31" t="s">
        <v>293</v>
      </c>
      <c r="K208" s="33">
        <f>+[1]PINDTOTAL!L190</f>
        <v>0</v>
      </c>
      <c r="L208" s="33">
        <f>+'[3]2. DETALLADO MARZO 2026'!D213</f>
        <v>0</v>
      </c>
      <c r="M208" s="123" t="e">
        <f t="shared" si="29"/>
        <v>#DIV/0!</v>
      </c>
      <c r="N208" s="33">
        <f>+'[3]2. DETALLADO MARZO 2026'!H213</f>
        <v>0</v>
      </c>
      <c r="O208" s="33">
        <f t="shared" si="30"/>
        <v>0</v>
      </c>
      <c r="P208" s="122" t="e">
        <f t="shared" si="31"/>
        <v>#DIV/0!</v>
      </c>
      <c r="Q208" s="31" t="e">
        <f>IF(P208&lt;=20%,"MUY BAJO",IF(AND(P208&gt;20%,P208&lt;=40%),"BAJO",IF(AND(P208&gt;40%,P208&lt;=60%),"MEDIO",IF(AND(P208&gt;60%,P208&lt;=80%),"ALTO","MUY ALTO"))))</f>
        <v>#DIV/0!</v>
      </c>
      <c r="R208" s="98"/>
      <c r="S208" s="32" t="e">
        <f>+I208*P208</f>
        <v>#DIV/0!</v>
      </c>
      <c r="T208" s="31" t="e">
        <f t="shared" si="27"/>
        <v>#DIV/0!</v>
      </c>
    </row>
    <row r="209" spans="1:20" ht="25.5" x14ac:dyDescent="0.25">
      <c r="A209" s="154"/>
      <c r="B209" s="10" t="s">
        <v>123</v>
      </c>
      <c r="C209" s="3" t="s">
        <v>27</v>
      </c>
      <c r="D209" s="1" t="s">
        <v>128</v>
      </c>
      <c r="E209" s="49">
        <v>5</v>
      </c>
      <c r="F209" s="130">
        <f>+'[1]PIND 2026'!I191</f>
        <v>1</v>
      </c>
      <c r="G209" s="49" t="s">
        <v>289</v>
      </c>
      <c r="H209" s="136">
        <f>+'[2]reporte T1'!K192</f>
        <v>0</v>
      </c>
      <c r="I209" s="55">
        <f>+H209/F209</f>
        <v>0</v>
      </c>
      <c r="J209" s="31" t="str">
        <f t="shared" si="32"/>
        <v>MUY BAJO</v>
      </c>
      <c r="K209" s="33">
        <f>+[1]PINDTOTAL!L191</f>
        <v>300000000</v>
      </c>
      <c r="L209" s="33">
        <f>+'[3]2. DETALLADO MARZO 2026'!D214</f>
        <v>0</v>
      </c>
      <c r="M209" s="123">
        <f t="shared" si="29"/>
        <v>0</v>
      </c>
      <c r="N209" s="33">
        <f>+'[3]2. DETALLADO MARZO 2026'!H214</f>
        <v>0</v>
      </c>
      <c r="O209" s="33">
        <f t="shared" si="30"/>
        <v>0</v>
      </c>
      <c r="P209" s="122" t="e">
        <f t="shared" si="31"/>
        <v>#DIV/0!</v>
      </c>
      <c r="Q209" s="31" t="e">
        <f>IF(P209&lt;=20%,"MUY BAJO",IF(AND(P209&gt;20%,P209&lt;=40%),"BAJO",IF(AND(P209&gt;40%,P209&lt;=60%),"MEDIO",IF(AND(P209&gt;60%,P209&lt;=80%),"ALTO","MUY ALTO"))))</f>
        <v>#DIV/0!</v>
      </c>
      <c r="R209" s="98"/>
      <c r="S209" s="32" t="e">
        <f>+I209*P209</f>
        <v>#DIV/0!</v>
      </c>
      <c r="T209" s="31" t="e">
        <f t="shared" si="27"/>
        <v>#DIV/0!</v>
      </c>
    </row>
    <row r="210" spans="1:20" ht="25.5" x14ac:dyDescent="0.25">
      <c r="A210" s="154"/>
      <c r="B210" s="10" t="s">
        <v>123</v>
      </c>
      <c r="C210" s="3" t="s">
        <v>29</v>
      </c>
      <c r="D210" s="1" t="s">
        <v>128</v>
      </c>
      <c r="E210" s="49">
        <v>1</v>
      </c>
      <c r="F210" s="130">
        <f>+'[1]PIND 2026'!I192</f>
        <v>1</v>
      </c>
      <c r="G210" s="49" t="s">
        <v>290</v>
      </c>
      <c r="H210" s="136">
        <f>+'[2]reporte T1'!K193</f>
        <v>0</v>
      </c>
      <c r="I210" s="55">
        <f>+H210/F210</f>
        <v>0</v>
      </c>
      <c r="J210" s="31" t="str">
        <f>IF(I210&lt;=20%,"MUY BAJO",IF(AND(I210&gt;20%,I210&lt;=40%),"BAJO",IF(AND(I210&gt;40%,I210&lt;=60%),"MEDIO",IF(AND(I210&gt;60%,I210&lt;=80%),"ALTO","MUY ALTO"))))</f>
        <v>MUY BAJO</v>
      </c>
      <c r="K210" s="33">
        <f>+[1]PINDTOTAL!L192</f>
        <v>150000000</v>
      </c>
      <c r="L210" s="33">
        <f>+'[3]2. DETALLADO MARZO 2026'!D215</f>
        <v>0</v>
      </c>
      <c r="M210" s="123">
        <f t="shared" si="29"/>
        <v>0</v>
      </c>
      <c r="N210" s="33">
        <f>+'[3]2. DETALLADO MARZO 2026'!H215</f>
        <v>0</v>
      </c>
      <c r="O210" s="33">
        <f t="shared" si="30"/>
        <v>0</v>
      </c>
      <c r="P210" s="122"/>
      <c r="Q210" s="31" t="s">
        <v>293</v>
      </c>
      <c r="R210" s="98"/>
      <c r="S210" s="32"/>
      <c r="T210" s="31" t="s">
        <v>293</v>
      </c>
    </row>
    <row r="211" spans="1:20" ht="25.5" x14ac:dyDescent="0.25">
      <c r="A211" s="154"/>
      <c r="B211" s="10" t="s">
        <v>123</v>
      </c>
      <c r="C211" s="3" t="s">
        <v>30</v>
      </c>
      <c r="D211" s="1" t="s">
        <v>128</v>
      </c>
      <c r="E211" s="49">
        <v>1</v>
      </c>
      <c r="F211" s="130">
        <f>+'[1]PIND 2026'!I193</f>
        <v>1</v>
      </c>
      <c r="G211" s="49" t="s">
        <v>290</v>
      </c>
      <c r="H211" s="136">
        <f>+'[2]reporte T1'!K194</f>
        <v>0</v>
      </c>
      <c r="I211" s="55">
        <f>+H211/F211</f>
        <v>0</v>
      </c>
      <c r="J211" s="31" t="str">
        <f>IF(I211&lt;=20%,"MUY BAJO",IF(AND(I211&gt;20%,I211&lt;=40%),"BAJO",IF(AND(I211&gt;40%,I211&lt;=60%),"MEDIO",IF(AND(I211&gt;60%,I211&lt;=80%),"ALTO","MUY ALTO"))))</f>
        <v>MUY BAJO</v>
      </c>
      <c r="K211" s="33">
        <f>+[1]PINDTOTAL!L193</f>
        <v>150000000</v>
      </c>
      <c r="L211" s="33">
        <f>+'[3]2. DETALLADO MARZO 2026'!D216</f>
        <v>0</v>
      </c>
      <c r="M211" s="123">
        <f t="shared" si="29"/>
        <v>0</v>
      </c>
      <c r="N211" s="33">
        <f>+'[3]2. DETALLADO MARZO 2026'!H216</f>
        <v>0</v>
      </c>
      <c r="O211" s="33">
        <f t="shared" si="30"/>
        <v>0</v>
      </c>
      <c r="P211" s="122"/>
      <c r="Q211" s="31" t="s">
        <v>293</v>
      </c>
      <c r="R211" s="98"/>
      <c r="S211" s="32"/>
      <c r="T211" s="31" t="s">
        <v>293</v>
      </c>
    </row>
    <row r="212" spans="1:20" ht="25.5" x14ac:dyDescent="0.25">
      <c r="A212" s="154"/>
      <c r="B212" s="10" t="s">
        <v>123</v>
      </c>
      <c r="C212" s="3" t="s">
        <v>31</v>
      </c>
      <c r="D212" s="1" t="s">
        <v>128</v>
      </c>
      <c r="E212" s="49">
        <v>1</v>
      </c>
      <c r="F212" s="130">
        <f>+'[1]PIND 2026'!I194</f>
        <v>1</v>
      </c>
      <c r="G212" s="49" t="s">
        <v>290</v>
      </c>
      <c r="H212" s="136">
        <f>+'[2]reporte T1'!K195</f>
        <v>0</v>
      </c>
      <c r="I212" s="55">
        <f>+H212/F212</f>
        <v>0</v>
      </c>
      <c r="J212" s="31" t="str">
        <f>IF(I212&lt;=20%,"MUY BAJO",IF(AND(I212&gt;20%,I212&lt;=40%),"BAJO",IF(AND(I212&gt;40%,I212&lt;=60%),"MEDIO",IF(AND(I212&gt;60%,I212&lt;=80%),"ALTO","MUY ALTO"))))</f>
        <v>MUY BAJO</v>
      </c>
      <c r="K212" s="33">
        <f>+[1]PINDTOTAL!L194</f>
        <v>150000000</v>
      </c>
      <c r="L212" s="33">
        <f>+'[3]2. DETALLADO MARZO 2026'!D217</f>
        <v>0</v>
      </c>
      <c r="M212" s="123">
        <f t="shared" si="29"/>
        <v>0</v>
      </c>
      <c r="N212" s="33">
        <f>+'[3]2. DETALLADO MARZO 2026'!H217</f>
        <v>0</v>
      </c>
      <c r="O212" s="33">
        <f t="shared" si="30"/>
        <v>0</v>
      </c>
      <c r="P212" s="122"/>
      <c r="Q212" s="31" t="s">
        <v>293</v>
      </c>
      <c r="R212" s="98"/>
      <c r="S212" s="32"/>
      <c r="T212" s="31" t="s">
        <v>293</v>
      </c>
    </row>
    <row r="213" spans="1:20" ht="25.5" x14ac:dyDescent="0.25">
      <c r="A213" s="154"/>
      <c r="B213" s="10" t="s">
        <v>123</v>
      </c>
      <c r="C213" s="3" t="s">
        <v>27</v>
      </c>
      <c r="D213" s="1" t="s">
        <v>129</v>
      </c>
      <c r="E213" s="49">
        <v>3</v>
      </c>
      <c r="F213" s="130">
        <f>+'[1]PIND 2026'!I195</f>
        <v>0</v>
      </c>
      <c r="G213" s="49" t="s">
        <v>289</v>
      </c>
      <c r="H213" s="136">
        <f>+'[2]reporte T1'!K196</f>
        <v>0</v>
      </c>
      <c r="I213" s="55"/>
      <c r="J213" s="31" t="s">
        <v>293</v>
      </c>
      <c r="K213" s="33">
        <f>+[1]PINDTOTAL!L195</f>
        <v>0</v>
      </c>
      <c r="L213" s="33">
        <f>+'[3]2. DETALLADO MARZO 2026'!D218</f>
        <v>0</v>
      </c>
      <c r="M213" s="123" t="e">
        <f t="shared" si="29"/>
        <v>#DIV/0!</v>
      </c>
      <c r="N213" s="33">
        <f>+'[3]2. DETALLADO MARZO 2026'!H218</f>
        <v>0</v>
      </c>
      <c r="O213" s="33">
        <f t="shared" si="30"/>
        <v>0</v>
      </c>
      <c r="P213" s="122"/>
      <c r="Q213" s="31" t="s">
        <v>293</v>
      </c>
      <c r="R213" s="98"/>
      <c r="S213" s="32"/>
      <c r="T213" s="31" t="s">
        <v>293</v>
      </c>
    </row>
    <row r="214" spans="1:20" ht="25.5" x14ac:dyDescent="0.25">
      <c r="A214" s="154"/>
      <c r="B214" s="10" t="s">
        <v>123</v>
      </c>
      <c r="C214" s="3" t="s">
        <v>29</v>
      </c>
      <c r="D214" s="1" t="s">
        <v>129</v>
      </c>
      <c r="E214" s="49">
        <v>0</v>
      </c>
      <c r="F214" s="130">
        <f>+'[1]PIND 2026'!I196</f>
        <v>1</v>
      </c>
      <c r="G214" s="49" t="s">
        <v>289</v>
      </c>
      <c r="H214" s="136">
        <f>+'[2]reporte T1'!K197</f>
        <v>0</v>
      </c>
      <c r="I214" s="55">
        <f>+H214/F214</f>
        <v>0</v>
      </c>
      <c r="J214" s="31" t="str">
        <f>IF(I214&lt;=20%,"MUY BAJO",IF(AND(I214&gt;20%,I214&lt;=40%),"BAJO",IF(AND(I214&gt;40%,I214&lt;=60%),"MEDIO",IF(AND(I214&gt;60%,I214&lt;=80%),"ALTO","MUY ALTO"))))</f>
        <v>MUY BAJO</v>
      </c>
      <c r="K214" s="33">
        <f>+[1]PINDTOTAL!L196</f>
        <v>300000000</v>
      </c>
      <c r="L214" s="33">
        <f>+'[3]2. DETALLADO MARZO 2026'!D219</f>
        <v>0</v>
      </c>
      <c r="M214" s="123">
        <f t="shared" si="29"/>
        <v>0</v>
      </c>
      <c r="N214" s="33">
        <f>+'[3]2. DETALLADO MARZO 2026'!H219</f>
        <v>0</v>
      </c>
      <c r="O214" s="33">
        <f t="shared" si="30"/>
        <v>0</v>
      </c>
      <c r="P214" s="122"/>
      <c r="Q214" s="31" t="s">
        <v>293</v>
      </c>
      <c r="R214" s="98"/>
      <c r="S214" s="32"/>
      <c r="T214" s="31" t="s">
        <v>293</v>
      </c>
    </row>
    <row r="215" spans="1:20" ht="25.5" x14ac:dyDescent="0.25">
      <c r="A215" s="154"/>
      <c r="B215" s="10" t="s">
        <v>123</v>
      </c>
      <c r="C215" s="3" t="s">
        <v>30</v>
      </c>
      <c r="D215" s="1" t="s">
        <v>129</v>
      </c>
      <c r="E215" s="49">
        <v>0</v>
      </c>
      <c r="F215" s="130">
        <f>+'[1]PIND 2026'!I197</f>
        <v>1</v>
      </c>
      <c r="G215" s="49" t="s">
        <v>289</v>
      </c>
      <c r="H215" s="136">
        <f>+'[2]reporte T1'!K198</f>
        <v>0</v>
      </c>
      <c r="I215" s="55">
        <f>+H215/F215</f>
        <v>0</v>
      </c>
      <c r="J215" s="31" t="str">
        <f>IF(I215&lt;=20%,"MUY BAJO",IF(AND(I215&gt;20%,I215&lt;=40%),"BAJO",IF(AND(I215&gt;40%,I215&lt;=60%),"MEDIO",IF(AND(I215&gt;60%,I215&lt;=80%),"ALTO","MUY ALTO"))))</f>
        <v>MUY BAJO</v>
      </c>
      <c r="K215" s="33">
        <f>+[1]PINDTOTAL!L197</f>
        <v>300000000</v>
      </c>
      <c r="L215" s="33">
        <f>+'[3]2. DETALLADO MARZO 2026'!D220</f>
        <v>0</v>
      </c>
      <c r="M215" s="123">
        <f t="shared" si="29"/>
        <v>0</v>
      </c>
      <c r="N215" s="33">
        <f>+'[3]2. DETALLADO MARZO 2026'!H220</f>
        <v>0</v>
      </c>
      <c r="O215" s="33">
        <f t="shared" si="30"/>
        <v>0</v>
      </c>
      <c r="P215" s="122"/>
      <c r="Q215" s="31" t="s">
        <v>293</v>
      </c>
      <c r="R215" s="98"/>
      <c r="S215" s="32"/>
      <c r="T215" s="31" t="s">
        <v>293</v>
      </c>
    </row>
    <row r="216" spans="1:20" ht="25.5" x14ac:dyDescent="0.25">
      <c r="A216" s="154"/>
      <c r="B216" s="10" t="s">
        <v>123</v>
      </c>
      <c r="C216" s="3" t="s">
        <v>31</v>
      </c>
      <c r="D216" s="1" t="s">
        <v>129</v>
      </c>
      <c r="E216" s="49">
        <v>1</v>
      </c>
      <c r="F216" s="130">
        <f>+'[1]PIND 2026'!I198</f>
        <v>0</v>
      </c>
      <c r="G216" s="49" t="s">
        <v>291</v>
      </c>
      <c r="H216" s="136">
        <f>+'[2]reporte T1'!K199</f>
        <v>0</v>
      </c>
      <c r="I216" s="55"/>
      <c r="J216" s="31" t="s">
        <v>293</v>
      </c>
      <c r="K216" s="33">
        <f>+[1]PINDTOTAL!L198</f>
        <v>0</v>
      </c>
      <c r="L216" s="33">
        <f>+'[3]2. DETALLADO MARZO 2026'!D221</f>
        <v>0</v>
      </c>
      <c r="M216" s="123" t="e">
        <f t="shared" si="29"/>
        <v>#DIV/0!</v>
      </c>
      <c r="N216" s="33">
        <f>+'[3]2. DETALLADO MARZO 2026'!H221</f>
        <v>0</v>
      </c>
      <c r="O216" s="33">
        <f t="shared" si="30"/>
        <v>0</v>
      </c>
      <c r="P216" s="122" t="e">
        <f t="shared" si="31"/>
        <v>#DIV/0!</v>
      </c>
      <c r="Q216" s="31" t="e">
        <f t="shared" ref="Q216:Q247" si="34">IF(P216&lt;=20%,"MUY BAJO",IF(AND(P216&gt;20%,P216&lt;=40%),"BAJO",IF(AND(P216&gt;40%,P216&lt;=60%),"MEDIO",IF(AND(P216&gt;60%,P216&lt;=80%),"ALTO","MUY ALTO"))))</f>
        <v>#DIV/0!</v>
      </c>
      <c r="R216" s="98"/>
      <c r="S216" s="32" t="e">
        <f>+I216*P216</f>
        <v>#DIV/0!</v>
      </c>
      <c r="T216" s="31" t="e">
        <f t="shared" ref="T216:T280" si="35">IF(S216&lt;=20%,"MUY BAJO",IF(AND(S216&gt;20%,S216&lt;=40%),"BAJO",IF(AND(S216&gt;40%,S216&lt;=60%),"MEDIO",IF(AND(S216&gt;60%,S216&lt;=80%),"ALTO","MUY ALTO"))))</f>
        <v>#DIV/0!</v>
      </c>
    </row>
    <row r="217" spans="1:20" ht="25.5" x14ac:dyDescent="0.25">
      <c r="A217" s="154"/>
      <c r="B217" s="10" t="s">
        <v>123</v>
      </c>
      <c r="C217" s="3" t="s">
        <v>27</v>
      </c>
      <c r="D217" s="1" t="s">
        <v>130</v>
      </c>
      <c r="E217" s="49">
        <v>184</v>
      </c>
      <c r="F217" s="130">
        <f>+'[1]PIND 2026'!I199</f>
        <v>6</v>
      </c>
      <c r="G217" s="49" t="s">
        <v>291</v>
      </c>
      <c r="H217" s="136">
        <f>+'[2]reporte T1'!K200</f>
        <v>11</v>
      </c>
      <c r="I217" s="55">
        <f t="shared" ref="I217:I251" si="36">+H217/F217</f>
        <v>1.8333333333333333</v>
      </c>
      <c r="J217" s="31" t="str">
        <f t="shared" si="32"/>
        <v>MUY ALTO</v>
      </c>
      <c r="K217" s="33">
        <f>+[1]PINDTOTAL!L199</f>
        <v>500000000</v>
      </c>
      <c r="L217" s="33">
        <f>+'[3]2. DETALLADO MARZO 2026'!D222</f>
        <v>899871645</v>
      </c>
      <c r="M217" s="123">
        <f t="shared" si="29"/>
        <v>1.7997432900000001</v>
      </c>
      <c r="N217" s="33">
        <f>+'[3]2. DETALLADO MARZO 2026'!H222</f>
        <v>0</v>
      </c>
      <c r="O217" s="33">
        <f t="shared" si="30"/>
        <v>0</v>
      </c>
      <c r="P217" s="122">
        <f t="shared" si="31"/>
        <v>0</v>
      </c>
      <c r="Q217" s="31" t="str">
        <f t="shared" si="34"/>
        <v>MUY BAJO</v>
      </c>
      <c r="R217" s="98"/>
      <c r="S217" s="32">
        <f>+I217*P217</f>
        <v>0</v>
      </c>
      <c r="T217" s="31" t="str">
        <f t="shared" si="35"/>
        <v>MUY BAJO</v>
      </c>
    </row>
    <row r="218" spans="1:20" ht="25.5" x14ac:dyDescent="0.25">
      <c r="A218" s="154"/>
      <c r="B218" s="10" t="s">
        <v>123</v>
      </c>
      <c r="C218" s="3" t="s">
        <v>29</v>
      </c>
      <c r="D218" s="1" t="s">
        <v>130</v>
      </c>
      <c r="E218" s="49">
        <v>7</v>
      </c>
      <c r="F218" s="130">
        <f>+'[1]PIND 2026'!I200</f>
        <v>3</v>
      </c>
      <c r="G218" s="49" t="s">
        <v>291</v>
      </c>
      <c r="H218" s="136">
        <f>+'[2]reporte T1'!K201</f>
        <v>0</v>
      </c>
      <c r="I218" s="55">
        <f t="shared" si="36"/>
        <v>0</v>
      </c>
      <c r="J218" s="31" t="str">
        <f t="shared" si="32"/>
        <v>MUY BAJO</v>
      </c>
      <c r="K218" s="33">
        <f>+[1]PINDTOTAL!L200</f>
        <v>80000000</v>
      </c>
      <c r="L218" s="33">
        <f>+'[3]2. DETALLADO MARZO 2026'!D223</f>
        <v>369599194</v>
      </c>
      <c r="M218" s="123">
        <f t="shared" si="29"/>
        <v>4.6199899249999996</v>
      </c>
      <c r="N218" s="33">
        <f>+'[3]2. DETALLADO MARZO 2026'!H223</f>
        <v>0</v>
      </c>
      <c r="O218" s="33">
        <f t="shared" si="30"/>
        <v>0</v>
      </c>
      <c r="P218" s="122">
        <f t="shared" si="31"/>
        <v>0</v>
      </c>
      <c r="Q218" s="31" t="str">
        <f t="shared" si="34"/>
        <v>MUY BAJO</v>
      </c>
      <c r="R218" s="98"/>
      <c r="S218" s="32">
        <f>+I218*P218</f>
        <v>0</v>
      </c>
      <c r="T218" s="31" t="str">
        <f t="shared" si="35"/>
        <v>MUY BAJO</v>
      </c>
    </row>
    <row r="219" spans="1:20" ht="25.5" x14ac:dyDescent="0.25">
      <c r="A219" s="154"/>
      <c r="B219" s="10" t="s">
        <v>123</v>
      </c>
      <c r="C219" s="3" t="s">
        <v>30</v>
      </c>
      <c r="D219" s="1" t="s">
        <v>130</v>
      </c>
      <c r="E219" s="49">
        <v>13</v>
      </c>
      <c r="F219" s="130">
        <f>+'[1]PIND 2026'!I201</f>
        <v>3</v>
      </c>
      <c r="G219" s="49" t="s">
        <v>291</v>
      </c>
      <c r="H219" s="136">
        <f>+'[2]reporte T1'!K202</f>
        <v>1</v>
      </c>
      <c r="I219" s="55">
        <f t="shared" si="36"/>
        <v>0.33333333333333331</v>
      </c>
      <c r="J219" s="31" t="str">
        <f t="shared" si="32"/>
        <v>BAJO</v>
      </c>
      <c r="K219" s="33">
        <f>+[1]PINDTOTAL!L201</f>
        <v>80000000</v>
      </c>
      <c r="L219" s="33">
        <f>+'[3]2. DETALLADO MARZO 2026'!D224</f>
        <v>96244165</v>
      </c>
      <c r="M219" s="123">
        <f t="shared" si="29"/>
        <v>1.2030520625000001</v>
      </c>
      <c r="N219" s="33">
        <f>+'[3]2. DETALLADO MARZO 2026'!H224</f>
        <v>0</v>
      </c>
      <c r="O219" s="33">
        <f t="shared" si="30"/>
        <v>0</v>
      </c>
      <c r="P219" s="122">
        <f t="shared" si="31"/>
        <v>0</v>
      </c>
      <c r="Q219" s="31" t="str">
        <f t="shared" si="34"/>
        <v>MUY BAJO</v>
      </c>
      <c r="R219" s="98"/>
      <c r="S219" s="32">
        <f>+I219*P219</f>
        <v>0</v>
      </c>
      <c r="T219" s="31" t="str">
        <f t="shared" si="35"/>
        <v>MUY BAJO</v>
      </c>
    </row>
    <row r="220" spans="1:20" ht="25.5" x14ac:dyDescent="0.25">
      <c r="A220" s="154"/>
      <c r="B220" s="10" t="s">
        <v>123</v>
      </c>
      <c r="C220" s="3" t="s">
        <v>31</v>
      </c>
      <c r="D220" s="1" t="s">
        <v>130</v>
      </c>
      <c r="E220" s="49">
        <v>8</v>
      </c>
      <c r="F220" s="130">
        <f>+'[1]PIND 2026'!I202</f>
        <v>3</v>
      </c>
      <c r="G220" s="49" t="s">
        <v>291</v>
      </c>
      <c r="H220" s="136">
        <f>+'[2]reporte T1'!K203</f>
        <v>1</v>
      </c>
      <c r="I220" s="55">
        <f t="shared" si="36"/>
        <v>0.33333333333333331</v>
      </c>
      <c r="J220" s="31" t="str">
        <f t="shared" si="32"/>
        <v>BAJO</v>
      </c>
      <c r="K220" s="33">
        <f>+[1]PINDTOTAL!L202</f>
        <v>80000000</v>
      </c>
      <c r="L220" s="33">
        <f>+'[3]2. DETALLADO MARZO 2026'!D225</f>
        <v>97696831</v>
      </c>
      <c r="M220" s="123">
        <f t="shared" si="29"/>
        <v>1.2212103875</v>
      </c>
      <c r="N220" s="33">
        <f>+'[3]2. DETALLADO MARZO 2026'!H225</f>
        <v>0</v>
      </c>
      <c r="O220" s="33">
        <f t="shared" si="30"/>
        <v>0</v>
      </c>
      <c r="P220" s="122">
        <f t="shared" si="31"/>
        <v>0</v>
      </c>
      <c r="Q220" s="31" t="str">
        <f t="shared" si="34"/>
        <v>MUY BAJO</v>
      </c>
      <c r="R220" s="98"/>
      <c r="S220" s="32">
        <f>+I220*P220</f>
        <v>0</v>
      </c>
      <c r="T220" s="31" t="str">
        <f t="shared" si="35"/>
        <v>MUY BAJO</v>
      </c>
    </row>
    <row r="221" spans="1:20" ht="25.5" x14ac:dyDescent="0.25">
      <c r="A221" s="154"/>
      <c r="B221" s="10" t="s">
        <v>123</v>
      </c>
      <c r="C221" s="3" t="s">
        <v>1</v>
      </c>
      <c r="D221" s="1" t="s">
        <v>131</v>
      </c>
      <c r="E221" s="49">
        <v>1</v>
      </c>
      <c r="F221" s="130">
        <f>+'[1]PIND 2026'!I203</f>
        <v>1</v>
      </c>
      <c r="G221" s="49" t="s">
        <v>290</v>
      </c>
      <c r="H221" s="136">
        <f>+'[2]reporte T1'!K204</f>
        <v>0</v>
      </c>
      <c r="I221" s="55">
        <f t="shared" si="36"/>
        <v>0</v>
      </c>
      <c r="J221" s="31" t="str">
        <f t="shared" si="32"/>
        <v>MUY BAJO</v>
      </c>
      <c r="K221" s="33">
        <f>+[1]PINDTOTAL!L203</f>
        <v>78000000</v>
      </c>
      <c r="L221" s="33">
        <f>+'[3]2. DETALLADO MARZO 2026'!D226</f>
        <v>0</v>
      </c>
      <c r="M221" s="123">
        <f t="shared" si="29"/>
        <v>0</v>
      </c>
      <c r="N221" s="33">
        <f>+'[3]2. DETALLADO MARZO 2026'!H226</f>
        <v>0</v>
      </c>
      <c r="O221" s="33">
        <f t="shared" si="30"/>
        <v>0</v>
      </c>
      <c r="P221" s="122" t="e">
        <f t="shared" si="31"/>
        <v>#DIV/0!</v>
      </c>
      <c r="Q221" s="31" t="e">
        <f t="shared" si="34"/>
        <v>#DIV/0!</v>
      </c>
      <c r="R221" s="98"/>
      <c r="S221" s="32" t="e">
        <f>+I221*P221</f>
        <v>#DIV/0!</v>
      </c>
      <c r="T221" s="31" t="e">
        <f t="shared" si="35"/>
        <v>#DIV/0!</v>
      </c>
    </row>
    <row r="222" spans="1:20" ht="38.25" x14ac:dyDescent="0.25">
      <c r="A222" s="154"/>
      <c r="B222" s="10" t="s">
        <v>123</v>
      </c>
      <c r="C222" s="3" t="s">
        <v>27</v>
      </c>
      <c r="D222" s="1" t="s">
        <v>132</v>
      </c>
      <c r="E222" s="49">
        <v>113</v>
      </c>
      <c r="F222" s="130">
        <f>+'[1]PIND 2026'!I204</f>
        <v>113</v>
      </c>
      <c r="G222" s="49" t="s">
        <v>291</v>
      </c>
      <c r="H222" s="136">
        <f>+'[2]reporte T1'!K205</f>
        <v>0</v>
      </c>
      <c r="I222" s="55">
        <f t="shared" si="36"/>
        <v>0</v>
      </c>
      <c r="J222" s="31" t="str">
        <f t="shared" si="32"/>
        <v>MUY BAJO</v>
      </c>
      <c r="K222" s="33">
        <f>+[1]PINDTOTAL!L204</f>
        <v>430000000</v>
      </c>
      <c r="L222" s="33">
        <f>+'[3]2. DETALLADO MARZO 2026'!D227</f>
        <v>144000000</v>
      </c>
      <c r="M222" s="123">
        <f t="shared" si="29"/>
        <v>0.33488372093023255</v>
      </c>
      <c r="N222" s="33">
        <f>+'[3]2. DETALLADO MARZO 2026'!H227</f>
        <v>0</v>
      </c>
      <c r="O222" s="33">
        <f t="shared" si="30"/>
        <v>0</v>
      </c>
      <c r="P222" s="122">
        <f t="shared" si="31"/>
        <v>0</v>
      </c>
      <c r="Q222" s="31" t="str">
        <f t="shared" si="34"/>
        <v>MUY BAJO</v>
      </c>
      <c r="R222" s="98"/>
      <c r="S222" s="32">
        <f>+I222*P222</f>
        <v>0</v>
      </c>
      <c r="T222" s="31" t="str">
        <f t="shared" si="35"/>
        <v>MUY BAJO</v>
      </c>
    </row>
    <row r="223" spans="1:20" ht="38.25" x14ac:dyDescent="0.25">
      <c r="A223" s="154"/>
      <c r="B223" s="10" t="s">
        <v>123</v>
      </c>
      <c r="C223" s="3" t="s">
        <v>29</v>
      </c>
      <c r="D223" s="1" t="s">
        <v>132</v>
      </c>
      <c r="E223" s="49">
        <v>3</v>
      </c>
      <c r="F223" s="130">
        <f>+'[1]PIND 2026'!I205</f>
        <v>3</v>
      </c>
      <c r="G223" s="49" t="s">
        <v>290</v>
      </c>
      <c r="H223" s="136">
        <f>+'[2]reporte T1'!K206</f>
        <v>0</v>
      </c>
      <c r="I223" s="55">
        <f t="shared" si="36"/>
        <v>0</v>
      </c>
      <c r="J223" s="31" t="str">
        <f t="shared" si="32"/>
        <v>MUY BAJO</v>
      </c>
      <c r="K223" s="33">
        <f>+[1]PINDTOTAL!L205</f>
        <v>80000000</v>
      </c>
      <c r="L223" s="33">
        <f>+'[3]2. DETALLADO MARZO 2026'!D228</f>
        <v>0</v>
      </c>
      <c r="M223" s="123">
        <f t="shared" si="29"/>
        <v>0</v>
      </c>
      <c r="N223" s="33">
        <f>+'[3]2. DETALLADO MARZO 2026'!H228</f>
        <v>0</v>
      </c>
      <c r="O223" s="33">
        <f t="shared" si="30"/>
        <v>0</v>
      </c>
      <c r="P223" s="122" t="e">
        <f t="shared" si="31"/>
        <v>#DIV/0!</v>
      </c>
      <c r="Q223" s="31" t="e">
        <f t="shared" si="34"/>
        <v>#DIV/0!</v>
      </c>
      <c r="R223" s="98"/>
      <c r="S223" s="32" t="e">
        <f>+I223*P223</f>
        <v>#DIV/0!</v>
      </c>
      <c r="T223" s="31" t="e">
        <f t="shared" si="35"/>
        <v>#DIV/0!</v>
      </c>
    </row>
    <row r="224" spans="1:20" ht="38.25" x14ac:dyDescent="0.25">
      <c r="A224" s="154"/>
      <c r="B224" s="10" t="s">
        <v>123</v>
      </c>
      <c r="C224" s="3" t="s">
        <v>30</v>
      </c>
      <c r="D224" s="1" t="s">
        <v>132</v>
      </c>
      <c r="E224" s="49">
        <v>4</v>
      </c>
      <c r="F224" s="130">
        <f>+'[1]PIND 2026'!I206</f>
        <v>4</v>
      </c>
      <c r="G224" s="49" t="s">
        <v>291</v>
      </c>
      <c r="H224" s="136">
        <f>+'[2]reporte T1'!K207</f>
        <v>0</v>
      </c>
      <c r="I224" s="55">
        <f t="shared" si="36"/>
        <v>0</v>
      </c>
      <c r="J224" s="31" t="str">
        <f t="shared" si="32"/>
        <v>MUY BAJO</v>
      </c>
      <c r="K224" s="33">
        <f>+[1]PINDTOTAL!L206</f>
        <v>90000000</v>
      </c>
      <c r="L224" s="33">
        <f>+'[3]2. DETALLADO MARZO 2026'!D229</f>
        <v>0</v>
      </c>
      <c r="M224" s="123">
        <f t="shared" si="29"/>
        <v>0</v>
      </c>
      <c r="N224" s="33">
        <f>+'[3]2. DETALLADO MARZO 2026'!H229</f>
        <v>0</v>
      </c>
      <c r="O224" s="33">
        <f t="shared" si="30"/>
        <v>0</v>
      </c>
      <c r="P224" s="122" t="e">
        <f t="shared" si="31"/>
        <v>#DIV/0!</v>
      </c>
      <c r="Q224" s="31" t="e">
        <f t="shared" si="34"/>
        <v>#DIV/0!</v>
      </c>
      <c r="R224" s="98"/>
      <c r="S224" s="32" t="e">
        <f>+I224*P224</f>
        <v>#DIV/0!</v>
      </c>
      <c r="T224" s="31" t="e">
        <f t="shared" si="35"/>
        <v>#DIV/0!</v>
      </c>
    </row>
    <row r="225" spans="1:20" ht="38.25" x14ac:dyDescent="0.25">
      <c r="A225" s="154"/>
      <c r="B225" s="10" t="s">
        <v>123</v>
      </c>
      <c r="C225" s="3" t="s">
        <v>31</v>
      </c>
      <c r="D225" s="1" t="s">
        <v>132</v>
      </c>
      <c r="E225" s="49">
        <v>6</v>
      </c>
      <c r="F225" s="130">
        <f>+'[1]PIND 2026'!I207</f>
        <v>6</v>
      </c>
      <c r="G225" s="49" t="s">
        <v>291</v>
      </c>
      <c r="H225" s="136">
        <f>+'[2]reporte T1'!K208</f>
        <v>0</v>
      </c>
      <c r="I225" s="55">
        <f t="shared" si="36"/>
        <v>0</v>
      </c>
      <c r="J225" s="31" t="str">
        <f t="shared" si="32"/>
        <v>MUY BAJO</v>
      </c>
      <c r="K225" s="33">
        <f>+[1]PINDTOTAL!L207</f>
        <v>70000000</v>
      </c>
      <c r="L225" s="33">
        <f>+'[3]2. DETALLADO MARZO 2026'!D230</f>
        <v>0</v>
      </c>
      <c r="M225" s="123">
        <f t="shared" si="29"/>
        <v>0</v>
      </c>
      <c r="N225" s="33">
        <f>+'[3]2. DETALLADO MARZO 2026'!H230</f>
        <v>0</v>
      </c>
      <c r="O225" s="33">
        <f t="shared" si="30"/>
        <v>0</v>
      </c>
      <c r="P225" s="122" t="e">
        <f t="shared" si="31"/>
        <v>#DIV/0!</v>
      </c>
      <c r="Q225" s="31" t="e">
        <f t="shared" si="34"/>
        <v>#DIV/0!</v>
      </c>
      <c r="R225" s="98"/>
      <c r="S225" s="32" t="e">
        <f>+I225*P225</f>
        <v>#DIV/0!</v>
      </c>
      <c r="T225" s="31" t="e">
        <f t="shared" si="35"/>
        <v>#DIV/0!</v>
      </c>
    </row>
    <row r="226" spans="1:20" ht="25.5" x14ac:dyDescent="0.25">
      <c r="A226" s="154"/>
      <c r="B226" s="10" t="s">
        <v>123</v>
      </c>
      <c r="C226" s="3" t="s">
        <v>27</v>
      </c>
      <c r="D226" s="1" t="s">
        <v>133</v>
      </c>
      <c r="E226" s="49">
        <v>111</v>
      </c>
      <c r="F226" s="130">
        <f>+'[1]PIND 2026'!I208</f>
        <v>121</v>
      </c>
      <c r="G226" s="49" t="s">
        <v>291</v>
      </c>
      <c r="H226" s="136">
        <f>+'[2]reporte T1'!K209</f>
        <v>0</v>
      </c>
      <c r="I226" s="55">
        <f t="shared" si="36"/>
        <v>0</v>
      </c>
      <c r="J226" s="31" t="str">
        <f t="shared" si="32"/>
        <v>MUY BAJO</v>
      </c>
      <c r="K226" s="33">
        <f>+[1]PINDTOTAL!L208</f>
        <v>605000000</v>
      </c>
      <c r="L226" s="33">
        <f>+'[3]2. DETALLADO MARZO 2026'!D231</f>
        <v>0</v>
      </c>
      <c r="M226" s="123">
        <f>+L226/K226</f>
        <v>0</v>
      </c>
      <c r="N226" s="33">
        <f>+'[3]2. DETALLADO MARZO 2026'!H231</f>
        <v>0</v>
      </c>
      <c r="O226" s="33">
        <f t="shared" ref="O226:O265" si="37">+N226</f>
        <v>0</v>
      </c>
      <c r="P226" s="122" t="e">
        <f t="shared" si="31"/>
        <v>#DIV/0!</v>
      </c>
      <c r="Q226" s="31" t="e">
        <f t="shared" si="34"/>
        <v>#DIV/0!</v>
      </c>
      <c r="R226" s="98"/>
      <c r="S226" s="32" t="e">
        <f>+I226*P226</f>
        <v>#DIV/0!</v>
      </c>
      <c r="T226" s="31" t="e">
        <f t="shared" si="35"/>
        <v>#DIV/0!</v>
      </c>
    </row>
    <row r="227" spans="1:20" ht="25.5" x14ac:dyDescent="0.25">
      <c r="A227" s="154"/>
      <c r="B227" s="10" t="s">
        <v>123</v>
      </c>
      <c r="C227" s="3" t="s">
        <v>29</v>
      </c>
      <c r="D227" s="1" t="s">
        <v>133</v>
      </c>
      <c r="E227" s="49">
        <v>15</v>
      </c>
      <c r="F227" s="130">
        <f>+'[1]PIND 2026'!I209</f>
        <v>23</v>
      </c>
      <c r="G227" s="49" t="s">
        <v>291</v>
      </c>
      <c r="H227" s="136">
        <f>+'[2]reporte T1'!K210</f>
        <v>0</v>
      </c>
      <c r="I227" s="55">
        <f t="shared" si="36"/>
        <v>0</v>
      </c>
      <c r="J227" s="31" t="str">
        <f t="shared" si="32"/>
        <v>MUY BAJO</v>
      </c>
      <c r="K227" s="33">
        <f>+[1]PINDTOTAL!L209</f>
        <v>115000000</v>
      </c>
      <c r="L227" s="33">
        <f>+'[3]2. DETALLADO MARZO 2026'!D232</f>
        <v>0</v>
      </c>
      <c r="M227" s="123">
        <f t="shared" ref="M227:M265" si="38">+L227/K227</f>
        <v>0</v>
      </c>
      <c r="N227" s="33">
        <f>+'[3]2. DETALLADO MARZO 2026'!H232</f>
        <v>0</v>
      </c>
      <c r="O227" s="33">
        <f t="shared" si="37"/>
        <v>0</v>
      </c>
      <c r="P227" s="122" t="e">
        <f t="shared" ref="P227:P251" si="39">+O227/L227</f>
        <v>#DIV/0!</v>
      </c>
      <c r="Q227" s="31" t="e">
        <f t="shared" si="34"/>
        <v>#DIV/0!</v>
      </c>
      <c r="R227" s="98"/>
      <c r="S227" s="32" t="e">
        <f>+I227*P227</f>
        <v>#DIV/0!</v>
      </c>
      <c r="T227" s="31" t="e">
        <f t="shared" si="35"/>
        <v>#DIV/0!</v>
      </c>
    </row>
    <row r="228" spans="1:20" ht="25.5" x14ac:dyDescent="0.25">
      <c r="A228" s="154"/>
      <c r="B228" s="10" t="s">
        <v>123</v>
      </c>
      <c r="C228" s="3" t="s">
        <v>30</v>
      </c>
      <c r="D228" s="1" t="s">
        <v>133</v>
      </c>
      <c r="E228" s="49">
        <v>15</v>
      </c>
      <c r="F228" s="130">
        <f>+'[1]PIND 2026'!I210</f>
        <v>19</v>
      </c>
      <c r="G228" s="49" t="s">
        <v>291</v>
      </c>
      <c r="H228" s="136">
        <f>+'[2]reporte T1'!K211</f>
        <v>0</v>
      </c>
      <c r="I228" s="55">
        <f t="shared" si="36"/>
        <v>0</v>
      </c>
      <c r="J228" s="31" t="str">
        <f t="shared" si="32"/>
        <v>MUY BAJO</v>
      </c>
      <c r="K228" s="33">
        <f>+[1]PINDTOTAL!L210</f>
        <v>95000000</v>
      </c>
      <c r="L228" s="33">
        <f>+'[3]2. DETALLADO MARZO 2026'!D233</f>
        <v>0</v>
      </c>
      <c r="M228" s="123">
        <f t="shared" si="38"/>
        <v>0</v>
      </c>
      <c r="N228" s="33">
        <f>+'[3]2. DETALLADO MARZO 2026'!H233</f>
        <v>0</v>
      </c>
      <c r="O228" s="33">
        <f t="shared" si="37"/>
        <v>0</v>
      </c>
      <c r="P228" s="122" t="e">
        <f t="shared" si="39"/>
        <v>#DIV/0!</v>
      </c>
      <c r="Q228" s="31" t="e">
        <f t="shared" si="34"/>
        <v>#DIV/0!</v>
      </c>
      <c r="R228" s="98"/>
      <c r="S228" s="32" t="e">
        <f>+I228*P228</f>
        <v>#DIV/0!</v>
      </c>
      <c r="T228" s="31" t="e">
        <f t="shared" si="35"/>
        <v>#DIV/0!</v>
      </c>
    </row>
    <row r="229" spans="1:20" ht="25.5" x14ac:dyDescent="0.25">
      <c r="A229" s="154"/>
      <c r="B229" s="10" t="s">
        <v>123</v>
      </c>
      <c r="C229" s="3" t="s">
        <v>31</v>
      </c>
      <c r="D229" s="1" t="s">
        <v>133</v>
      </c>
      <c r="E229" s="49">
        <v>20</v>
      </c>
      <c r="F229" s="130">
        <f>+'[1]PIND 2026'!I211</f>
        <v>36</v>
      </c>
      <c r="G229" s="49" t="s">
        <v>291</v>
      </c>
      <c r="H229" s="136">
        <f>+'[2]reporte T1'!K212</f>
        <v>0</v>
      </c>
      <c r="I229" s="55">
        <f t="shared" si="36"/>
        <v>0</v>
      </c>
      <c r="J229" s="31" t="str">
        <f t="shared" si="32"/>
        <v>MUY BAJO</v>
      </c>
      <c r="K229" s="33">
        <f>+[1]PINDTOTAL!L211</f>
        <v>180000000</v>
      </c>
      <c r="L229" s="33">
        <f>+'[3]2. DETALLADO MARZO 2026'!D234</f>
        <v>0</v>
      </c>
      <c r="M229" s="123">
        <f t="shared" si="38"/>
        <v>0</v>
      </c>
      <c r="N229" s="33">
        <f>+'[3]2. DETALLADO MARZO 2026'!H234</f>
        <v>0</v>
      </c>
      <c r="O229" s="33">
        <f t="shared" si="37"/>
        <v>0</v>
      </c>
      <c r="P229" s="122" t="e">
        <f t="shared" si="39"/>
        <v>#DIV/0!</v>
      </c>
      <c r="Q229" s="31" t="e">
        <f t="shared" si="34"/>
        <v>#DIV/0!</v>
      </c>
      <c r="R229" s="98"/>
      <c r="S229" s="32" t="e">
        <f>+I229*P229</f>
        <v>#DIV/0!</v>
      </c>
      <c r="T229" s="31" t="e">
        <f t="shared" si="35"/>
        <v>#DIV/0!</v>
      </c>
    </row>
    <row r="230" spans="1:20" ht="38.25" x14ac:dyDescent="0.25">
      <c r="A230" s="154"/>
      <c r="B230" s="10" t="s">
        <v>123</v>
      </c>
      <c r="C230" s="3" t="s">
        <v>27</v>
      </c>
      <c r="D230" s="1" t="s">
        <v>134</v>
      </c>
      <c r="E230" s="49">
        <v>5</v>
      </c>
      <c r="F230" s="130">
        <f>+'[1]PIND 2026'!I212</f>
        <v>7</v>
      </c>
      <c r="G230" s="49" t="s">
        <v>291</v>
      </c>
      <c r="H230" s="136">
        <f>+'[2]reporte T1'!K213</f>
        <v>0</v>
      </c>
      <c r="I230" s="50">
        <f t="shared" si="36"/>
        <v>0</v>
      </c>
      <c r="J230" s="31" t="str">
        <f t="shared" si="32"/>
        <v>MUY BAJO</v>
      </c>
      <c r="K230" s="33">
        <f>+[1]PINDTOTAL!L212</f>
        <v>70000000</v>
      </c>
      <c r="L230" s="33">
        <f>+'[3]2. DETALLADO MARZO 2026'!D235</f>
        <v>0</v>
      </c>
      <c r="M230" s="123">
        <f t="shared" si="38"/>
        <v>0</v>
      </c>
      <c r="N230" s="33">
        <f>+'[3]2. DETALLADO MARZO 2026'!H235</f>
        <v>0</v>
      </c>
      <c r="O230" s="33">
        <f t="shared" si="37"/>
        <v>0</v>
      </c>
      <c r="P230" s="122" t="e">
        <f t="shared" si="39"/>
        <v>#DIV/0!</v>
      </c>
      <c r="Q230" s="31" t="e">
        <f t="shared" si="34"/>
        <v>#DIV/0!</v>
      </c>
      <c r="R230" s="98"/>
      <c r="S230" s="32" t="e">
        <f>+I230*P230</f>
        <v>#DIV/0!</v>
      </c>
      <c r="T230" s="31" t="e">
        <f t="shared" si="35"/>
        <v>#DIV/0!</v>
      </c>
    </row>
    <row r="231" spans="1:20" ht="38.25" x14ac:dyDescent="0.25">
      <c r="A231" s="154"/>
      <c r="B231" s="10" t="s">
        <v>123</v>
      </c>
      <c r="C231" s="3" t="s">
        <v>29</v>
      </c>
      <c r="D231" s="1" t="s">
        <v>134</v>
      </c>
      <c r="E231" s="49">
        <v>1</v>
      </c>
      <c r="F231" s="130">
        <f>+'[1]PIND 2026'!I213</f>
        <v>1</v>
      </c>
      <c r="G231" s="49" t="s">
        <v>290</v>
      </c>
      <c r="H231" s="136">
        <f>+'[2]reporte T1'!K214</f>
        <v>0</v>
      </c>
      <c r="I231" s="50">
        <f t="shared" si="36"/>
        <v>0</v>
      </c>
      <c r="J231" s="31" t="str">
        <f t="shared" si="32"/>
        <v>MUY BAJO</v>
      </c>
      <c r="K231" s="33">
        <f>+[1]PINDTOTAL!L213</f>
        <v>10000000</v>
      </c>
      <c r="L231" s="33">
        <f>+'[3]2. DETALLADO MARZO 2026'!D236</f>
        <v>0</v>
      </c>
      <c r="M231" s="123">
        <f t="shared" si="38"/>
        <v>0</v>
      </c>
      <c r="N231" s="33">
        <f>+'[3]2. DETALLADO MARZO 2026'!H236</f>
        <v>0</v>
      </c>
      <c r="O231" s="33">
        <f t="shared" si="37"/>
        <v>0</v>
      </c>
      <c r="P231" s="122" t="e">
        <f t="shared" si="39"/>
        <v>#DIV/0!</v>
      </c>
      <c r="Q231" s="31" t="e">
        <f t="shared" si="34"/>
        <v>#DIV/0!</v>
      </c>
      <c r="R231" s="98"/>
      <c r="S231" s="32" t="e">
        <f>+I231*P231</f>
        <v>#DIV/0!</v>
      </c>
      <c r="T231" s="31" t="e">
        <f t="shared" si="35"/>
        <v>#DIV/0!</v>
      </c>
    </row>
    <row r="232" spans="1:20" ht="38.25" x14ac:dyDescent="0.25">
      <c r="A232" s="154"/>
      <c r="B232" s="10" t="s">
        <v>123</v>
      </c>
      <c r="C232" s="3" t="s">
        <v>30</v>
      </c>
      <c r="D232" s="1" t="s">
        <v>134</v>
      </c>
      <c r="E232" s="49">
        <v>1</v>
      </c>
      <c r="F232" s="130">
        <f>+'[1]PIND 2026'!I214</f>
        <v>1</v>
      </c>
      <c r="G232" s="49" t="s">
        <v>290</v>
      </c>
      <c r="H232" s="136">
        <f>+'[2]reporte T1'!K215</f>
        <v>0</v>
      </c>
      <c r="I232" s="50">
        <f t="shared" si="36"/>
        <v>0</v>
      </c>
      <c r="J232" s="31" t="str">
        <f t="shared" si="32"/>
        <v>MUY BAJO</v>
      </c>
      <c r="K232" s="33">
        <f>+[1]PINDTOTAL!L214</f>
        <v>10000000</v>
      </c>
      <c r="L232" s="33">
        <f>+'[3]2. DETALLADO MARZO 2026'!D237</f>
        <v>0</v>
      </c>
      <c r="M232" s="123">
        <f t="shared" si="38"/>
        <v>0</v>
      </c>
      <c r="N232" s="33">
        <f>+'[3]2. DETALLADO MARZO 2026'!H237</f>
        <v>0</v>
      </c>
      <c r="O232" s="33">
        <f t="shared" si="37"/>
        <v>0</v>
      </c>
      <c r="P232" s="122" t="e">
        <f t="shared" si="39"/>
        <v>#DIV/0!</v>
      </c>
      <c r="Q232" s="31" t="e">
        <f t="shared" si="34"/>
        <v>#DIV/0!</v>
      </c>
      <c r="R232" s="98"/>
      <c r="S232" s="32" t="e">
        <f>+I232*P232</f>
        <v>#DIV/0!</v>
      </c>
      <c r="T232" s="31" t="e">
        <f t="shared" si="35"/>
        <v>#DIV/0!</v>
      </c>
    </row>
    <row r="233" spans="1:20" ht="38.25" x14ac:dyDescent="0.25">
      <c r="A233" s="154"/>
      <c r="B233" s="10" t="s">
        <v>123</v>
      </c>
      <c r="C233" s="3" t="s">
        <v>31</v>
      </c>
      <c r="D233" s="1" t="s">
        <v>134</v>
      </c>
      <c r="E233" s="49">
        <v>1</v>
      </c>
      <c r="F233" s="130">
        <f>+'[1]PIND 2026'!I215</f>
        <v>1</v>
      </c>
      <c r="G233" s="49" t="s">
        <v>290</v>
      </c>
      <c r="H233" s="136">
        <f>+'[2]reporte T1'!K216</f>
        <v>0</v>
      </c>
      <c r="I233" s="50">
        <f t="shared" si="36"/>
        <v>0</v>
      </c>
      <c r="J233" s="31" t="str">
        <f t="shared" si="32"/>
        <v>MUY BAJO</v>
      </c>
      <c r="K233" s="33">
        <f>+[1]PINDTOTAL!L215</f>
        <v>10000000</v>
      </c>
      <c r="L233" s="33">
        <f>+'[3]2. DETALLADO MARZO 2026'!D238</f>
        <v>0</v>
      </c>
      <c r="M233" s="123">
        <f t="shared" si="38"/>
        <v>0</v>
      </c>
      <c r="N233" s="33">
        <f>+'[3]2. DETALLADO MARZO 2026'!H238</f>
        <v>0</v>
      </c>
      <c r="O233" s="33">
        <f t="shared" si="37"/>
        <v>0</v>
      </c>
      <c r="P233" s="122" t="e">
        <f t="shared" si="39"/>
        <v>#DIV/0!</v>
      </c>
      <c r="Q233" s="31" t="e">
        <f t="shared" si="34"/>
        <v>#DIV/0!</v>
      </c>
      <c r="R233" s="98"/>
      <c r="S233" s="32" t="e">
        <f>+I233*P233</f>
        <v>#DIV/0!</v>
      </c>
      <c r="T233" s="31" t="e">
        <f t="shared" si="35"/>
        <v>#DIV/0!</v>
      </c>
    </row>
    <row r="234" spans="1:20" ht="38.25" x14ac:dyDescent="0.25">
      <c r="A234" s="154"/>
      <c r="B234" s="10" t="s">
        <v>123</v>
      </c>
      <c r="C234" s="3" t="s">
        <v>27</v>
      </c>
      <c r="D234" s="1" t="s">
        <v>135</v>
      </c>
      <c r="E234" s="49">
        <v>3</v>
      </c>
      <c r="F234" s="130">
        <f>+'[1]PIND 2026'!I216</f>
        <v>3</v>
      </c>
      <c r="G234" s="49" t="s">
        <v>291</v>
      </c>
      <c r="H234" s="136">
        <f>+'[2]reporte T1'!K217</f>
        <v>0</v>
      </c>
      <c r="I234" s="55">
        <f t="shared" si="36"/>
        <v>0</v>
      </c>
      <c r="J234" s="31" t="str">
        <f t="shared" si="32"/>
        <v>MUY BAJO</v>
      </c>
      <c r="K234" s="33">
        <f>+[1]PINDTOTAL!L216</f>
        <v>30000000</v>
      </c>
      <c r="L234" s="33">
        <f>+'[3]2. DETALLADO MARZO 2026'!D239</f>
        <v>0</v>
      </c>
      <c r="M234" s="123">
        <f t="shared" si="38"/>
        <v>0</v>
      </c>
      <c r="N234" s="33">
        <f>+'[3]2. DETALLADO MARZO 2026'!H239</f>
        <v>0</v>
      </c>
      <c r="O234" s="33">
        <f t="shared" si="37"/>
        <v>0</v>
      </c>
      <c r="P234" s="122" t="e">
        <f t="shared" si="39"/>
        <v>#DIV/0!</v>
      </c>
      <c r="Q234" s="31" t="e">
        <f t="shared" si="34"/>
        <v>#DIV/0!</v>
      </c>
      <c r="R234" s="98"/>
      <c r="S234" s="32" t="e">
        <f>+I234*P234</f>
        <v>#DIV/0!</v>
      </c>
      <c r="T234" s="31" t="e">
        <f t="shared" si="35"/>
        <v>#DIV/0!</v>
      </c>
    </row>
    <row r="235" spans="1:20" ht="38.25" x14ac:dyDescent="0.25">
      <c r="A235" s="154"/>
      <c r="B235" s="10" t="s">
        <v>123</v>
      </c>
      <c r="C235" s="3" t="s">
        <v>29</v>
      </c>
      <c r="D235" s="1" t="s">
        <v>135</v>
      </c>
      <c r="E235" s="49">
        <v>0</v>
      </c>
      <c r="F235" s="130">
        <f>+'[1]PIND 2026'!I217</f>
        <v>1</v>
      </c>
      <c r="G235" s="49" t="s">
        <v>291</v>
      </c>
      <c r="H235" s="136">
        <f>+'[2]reporte T1'!K218</f>
        <v>0</v>
      </c>
      <c r="I235" s="55">
        <f t="shared" si="36"/>
        <v>0</v>
      </c>
      <c r="J235" s="31" t="str">
        <f t="shared" si="32"/>
        <v>MUY BAJO</v>
      </c>
      <c r="K235" s="33">
        <f>+[1]PINDTOTAL!L217</f>
        <v>10000000</v>
      </c>
      <c r="L235" s="33">
        <f>+'[3]2. DETALLADO MARZO 2026'!D240</f>
        <v>0</v>
      </c>
      <c r="M235" s="123">
        <f t="shared" si="38"/>
        <v>0</v>
      </c>
      <c r="N235" s="33">
        <f>+'[3]2. DETALLADO MARZO 2026'!H240</f>
        <v>0</v>
      </c>
      <c r="O235" s="33">
        <f t="shared" si="37"/>
        <v>0</v>
      </c>
      <c r="P235" s="122" t="e">
        <f t="shared" si="39"/>
        <v>#DIV/0!</v>
      </c>
      <c r="Q235" s="31" t="e">
        <f t="shared" si="34"/>
        <v>#DIV/0!</v>
      </c>
      <c r="R235" s="98"/>
      <c r="S235" s="32" t="e">
        <f>+I235*P235</f>
        <v>#DIV/0!</v>
      </c>
      <c r="T235" s="31" t="e">
        <f t="shared" si="35"/>
        <v>#DIV/0!</v>
      </c>
    </row>
    <row r="236" spans="1:20" ht="38.25" x14ac:dyDescent="0.25">
      <c r="A236" s="154"/>
      <c r="B236" s="10" t="s">
        <v>123</v>
      </c>
      <c r="C236" s="3" t="s">
        <v>30</v>
      </c>
      <c r="D236" s="1" t="s">
        <v>135</v>
      </c>
      <c r="E236" s="49">
        <v>0</v>
      </c>
      <c r="F236" s="130">
        <f>+'[1]PIND 2026'!I218</f>
        <v>1</v>
      </c>
      <c r="G236" s="49" t="s">
        <v>291</v>
      </c>
      <c r="H236" s="136">
        <f>+'[2]reporte T1'!K219</f>
        <v>0</v>
      </c>
      <c r="I236" s="55">
        <f t="shared" si="36"/>
        <v>0</v>
      </c>
      <c r="J236" s="31" t="str">
        <f t="shared" si="32"/>
        <v>MUY BAJO</v>
      </c>
      <c r="K236" s="33">
        <f>+[1]PINDTOTAL!L218</f>
        <v>10000000</v>
      </c>
      <c r="L236" s="33">
        <f>+'[3]2. DETALLADO MARZO 2026'!D241</f>
        <v>0</v>
      </c>
      <c r="M236" s="123">
        <f t="shared" si="38"/>
        <v>0</v>
      </c>
      <c r="N236" s="33">
        <f>+'[3]2. DETALLADO MARZO 2026'!H241</f>
        <v>0</v>
      </c>
      <c r="O236" s="33">
        <f t="shared" si="37"/>
        <v>0</v>
      </c>
      <c r="P236" s="122" t="e">
        <f t="shared" si="39"/>
        <v>#DIV/0!</v>
      </c>
      <c r="Q236" s="31" t="e">
        <f t="shared" si="34"/>
        <v>#DIV/0!</v>
      </c>
      <c r="R236" s="98"/>
      <c r="S236" s="32" t="e">
        <f>+I236*P236</f>
        <v>#DIV/0!</v>
      </c>
      <c r="T236" s="31" t="e">
        <f t="shared" si="35"/>
        <v>#DIV/0!</v>
      </c>
    </row>
    <row r="237" spans="1:20" ht="38.25" x14ac:dyDescent="0.25">
      <c r="A237" s="154"/>
      <c r="B237" s="10" t="s">
        <v>123</v>
      </c>
      <c r="C237" s="3" t="s">
        <v>31</v>
      </c>
      <c r="D237" s="1" t="s">
        <v>135</v>
      </c>
      <c r="E237" s="49">
        <v>1</v>
      </c>
      <c r="F237" s="130">
        <f>+'[1]PIND 2026'!I219</f>
        <v>1</v>
      </c>
      <c r="G237" s="49" t="s">
        <v>291</v>
      </c>
      <c r="H237" s="136">
        <f>+'[2]reporte T1'!K220</f>
        <v>0</v>
      </c>
      <c r="I237" s="55">
        <f t="shared" si="36"/>
        <v>0</v>
      </c>
      <c r="J237" s="31" t="str">
        <f t="shared" si="32"/>
        <v>MUY BAJO</v>
      </c>
      <c r="K237" s="33">
        <f>+[1]PINDTOTAL!L219</f>
        <v>10000000</v>
      </c>
      <c r="L237" s="33">
        <f>+'[3]2. DETALLADO MARZO 2026'!D242</f>
        <v>0</v>
      </c>
      <c r="M237" s="123">
        <f t="shared" si="38"/>
        <v>0</v>
      </c>
      <c r="N237" s="33">
        <f>+'[3]2. DETALLADO MARZO 2026'!H242</f>
        <v>0</v>
      </c>
      <c r="O237" s="33">
        <f t="shared" si="37"/>
        <v>0</v>
      </c>
      <c r="P237" s="122" t="e">
        <f t="shared" si="39"/>
        <v>#DIV/0!</v>
      </c>
      <c r="Q237" s="31" t="e">
        <f t="shared" si="34"/>
        <v>#DIV/0!</v>
      </c>
      <c r="R237" s="98"/>
      <c r="S237" s="32" t="e">
        <f>+I237*P237</f>
        <v>#DIV/0!</v>
      </c>
      <c r="T237" s="31" t="e">
        <f t="shared" si="35"/>
        <v>#DIV/0!</v>
      </c>
    </row>
    <row r="238" spans="1:20" ht="25.5" x14ac:dyDescent="0.25">
      <c r="A238" s="154"/>
      <c r="B238" s="10" t="s">
        <v>123</v>
      </c>
      <c r="C238" s="3" t="s">
        <v>27</v>
      </c>
      <c r="D238" s="1" t="s">
        <v>136</v>
      </c>
      <c r="E238" s="49">
        <v>184</v>
      </c>
      <c r="F238" s="130">
        <f>+'[1]PIND 2026'!I220</f>
        <v>190</v>
      </c>
      <c r="G238" s="49" t="s">
        <v>291</v>
      </c>
      <c r="H238" s="136">
        <f>+'[2]reporte T1'!K221</f>
        <v>0</v>
      </c>
      <c r="I238" s="55">
        <f t="shared" si="36"/>
        <v>0</v>
      </c>
      <c r="J238" s="31" t="str">
        <f t="shared" si="32"/>
        <v>MUY BAJO</v>
      </c>
      <c r="K238" s="33">
        <f>+[1]PINDTOTAL!L220</f>
        <v>95000000</v>
      </c>
      <c r="L238" s="33">
        <f>+'[3]2. DETALLADO MARZO 2026'!D243</f>
        <v>16000000</v>
      </c>
      <c r="M238" s="123">
        <f t="shared" si="38"/>
        <v>0.16842105263157894</v>
      </c>
      <c r="N238" s="33">
        <f>+'[3]2. DETALLADO MARZO 2026'!H243</f>
        <v>0</v>
      </c>
      <c r="O238" s="33">
        <f t="shared" si="37"/>
        <v>0</v>
      </c>
      <c r="P238" s="122">
        <f t="shared" si="39"/>
        <v>0</v>
      </c>
      <c r="Q238" s="31" t="str">
        <f t="shared" si="34"/>
        <v>MUY BAJO</v>
      </c>
      <c r="R238" s="98"/>
      <c r="S238" s="32">
        <f>+I238*P238</f>
        <v>0</v>
      </c>
      <c r="T238" s="31" t="str">
        <f t="shared" si="35"/>
        <v>MUY BAJO</v>
      </c>
    </row>
    <row r="239" spans="1:20" ht="25.5" x14ac:dyDescent="0.25">
      <c r="A239" s="154"/>
      <c r="B239" s="10" t="s">
        <v>123</v>
      </c>
      <c r="C239" s="3" t="s">
        <v>29</v>
      </c>
      <c r="D239" s="1" t="s">
        <v>136</v>
      </c>
      <c r="E239" s="49">
        <v>7</v>
      </c>
      <c r="F239" s="130">
        <f>+'[1]PIND 2026'!I221</f>
        <v>10</v>
      </c>
      <c r="G239" s="49" t="s">
        <v>291</v>
      </c>
      <c r="H239" s="136">
        <f>+'[2]reporte T1'!K222</f>
        <v>0</v>
      </c>
      <c r="I239" s="55">
        <f t="shared" si="36"/>
        <v>0</v>
      </c>
      <c r="J239" s="31" t="str">
        <f t="shared" si="32"/>
        <v>MUY BAJO</v>
      </c>
      <c r="K239" s="33">
        <f>+[1]PINDTOTAL!L221</f>
        <v>5000000</v>
      </c>
      <c r="L239" s="33">
        <f>+'[3]2. DETALLADO MARZO 2026'!D244</f>
        <v>0</v>
      </c>
      <c r="M239" s="123">
        <f t="shared" si="38"/>
        <v>0</v>
      </c>
      <c r="N239" s="33">
        <f>+'[3]2. DETALLADO MARZO 2026'!H244</f>
        <v>0</v>
      </c>
      <c r="O239" s="33">
        <f t="shared" si="37"/>
        <v>0</v>
      </c>
      <c r="P239" s="122" t="e">
        <f t="shared" si="39"/>
        <v>#DIV/0!</v>
      </c>
      <c r="Q239" s="31" t="e">
        <f t="shared" si="34"/>
        <v>#DIV/0!</v>
      </c>
      <c r="R239" s="98"/>
      <c r="S239" s="32" t="e">
        <f>+I239*P239</f>
        <v>#DIV/0!</v>
      </c>
      <c r="T239" s="31" t="e">
        <f t="shared" si="35"/>
        <v>#DIV/0!</v>
      </c>
    </row>
    <row r="240" spans="1:20" ht="25.5" x14ac:dyDescent="0.25">
      <c r="A240" s="154"/>
      <c r="B240" s="10" t="s">
        <v>123</v>
      </c>
      <c r="C240" s="3" t="s">
        <v>30</v>
      </c>
      <c r="D240" s="1" t="s">
        <v>136</v>
      </c>
      <c r="E240" s="49">
        <v>13</v>
      </c>
      <c r="F240" s="130">
        <f>+'[1]PIND 2026'!I222</f>
        <v>16</v>
      </c>
      <c r="G240" s="49" t="s">
        <v>291</v>
      </c>
      <c r="H240" s="136">
        <f>+'[2]reporte T1'!K223</f>
        <v>0</v>
      </c>
      <c r="I240" s="55">
        <f t="shared" si="36"/>
        <v>0</v>
      </c>
      <c r="J240" s="31" t="str">
        <f t="shared" si="32"/>
        <v>MUY BAJO</v>
      </c>
      <c r="K240" s="33">
        <f>+[1]PINDTOTAL!L222</f>
        <v>8000000</v>
      </c>
      <c r="L240" s="33">
        <f>+'[3]2. DETALLADO MARZO 2026'!D245</f>
        <v>0</v>
      </c>
      <c r="M240" s="123">
        <f t="shared" si="38"/>
        <v>0</v>
      </c>
      <c r="N240" s="33">
        <f>+'[3]2. DETALLADO MARZO 2026'!H245</f>
        <v>0</v>
      </c>
      <c r="O240" s="33">
        <f t="shared" si="37"/>
        <v>0</v>
      </c>
      <c r="P240" s="122" t="e">
        <f t="shared" si="39"/>
        <v>#DIV/0!</v>
      </c>
      <c r="Q240" s="31" t="e">
        <f t="shared" si="34"/>
        <v>#DIV/0!</v>
      </c>
      <c r="R240" s="98"/>
      <c r="S240" s="32" t="e">
        <f>+I240*P240</f>
        <v>#DIV/0!</v>
      </c>
      <c r="T240" s="31" t="e">
        <f t="shared" si="35"/>
        <v>#DIV/0!</v>
      </c>
    </row>
    <row r="241" spans="1:20" ht="25.5" x14ac:dyDescent="0.25">
      <c r="A241" s="154"/>
      <c r="B241" s="10" t="s">
        <v>123</v>
      </c>
      <c r="C241" s="3" t="s">
        <v>31</v>
      </c>
      <c r="D241" s="1" t="s">
        <v>136</v>
      </c>
      <c r="E241" s="49">
        <v>8</v>
      </c>
      <c r="F241" s="130">
        <f>+'[1]PIND 2026'!I223</f>
        <v>11</v>
      </c>
      <c r="G241" s="49" t="s">
        <v>291</v>
      </c>
      <c r="H241" s="136">
        <f>+'[2]reporte T1'!K224</f>
        <v>0</v>
      </c>
      <c r="I241" s="55">
        <f t="shared" si="36"/>
        <v>0</v>
      </c>
      <c r="J241" s="31" t="str">
        <f t="shared" si="32"/>
        <v>MUY BAJO</v>
      </c>
      <c r="K241" s="33">
        <f>+[1]PINDTOTAL!L223</f>
        <v>5500000</v>
      </c>
      <c r="L241" s="33">
        <f>+'[3]2. DETALLADO MARZO 2026'!D246</f>
        <v>0</v>
      </c>
      <c r="M241" s="123">
        <f t="shared" si="38"/>
        <v>0</v>
      </c>
      <c r="N241" s="33">
        <f>+'[3]2. DETALLADO MARZO 2026'!H246</f>
        <v>0</v>
      </c>
      <c r="O241" s="33">
        <f t="shared" si="37"/>
        <v>0</v>
      </c>
      <c r="P241" s="122" t="e">
        <f t="shared" si="39"/>
        <v>#DIV/0!</v>
      </c>
      <c r="Q241" s="31" t="e">
        <f t="shared" si="34"/>
        <v>#DIV/0!</v>
      </c>
      <c r="R241" s="98"/>
      <c r="S241" s="32" t="e">
        <f>+I241*P241</f>
        <v>#DIV/0!</v>
      </c>
      <c r="T241" s="31" t="e">
        <f t="shared" si="35"/>
        <v>#DIV/0!</v>
      </c>
    </row>
    <row r="242" spans="1:20" ht="38.25" x14ac:dyDescent="0.25">
      <c r="A242" s="154"/>
      <c r="B242" s="10" t="s">
        <v>123</v>
      </c>
      <c r="C242" s="3" t="s">
        <v>1</v>
      </c>
      <c r="D242" s="1" t="s">
        <v>137</v>
      </c>
      <c r="E242" s="49">
        <v>1</v>
      </c>
      <c r="F242" s="130">
        <f>+'[1]PIND 2026'!I224</f>
        <v>1</v>
      </c>
      <c r="G242" s="49" t="s">
        <v>290</v>
      </c>
      <c r="H242" s="136">
        <f>+'[2]reporte T1'!K225</f>
        <v>0</v>
      </c>
      <c r="I242" s="55">
        <f t="shared" si="36"/>
        <v>0</v>
      </c>
      <c r="J242" s="31" t="str">
        <f t="shared" si="32"/>
        <v>MUY BAJO</v>
      </c>
      <c r="K242" s="33">
        <f>+[1]PINDTOTAL!L224</f>
        <v>30000000</v>
      </c>
      <c r="L242" s="33">
        <f>+'[3]2. DETALLADO MARZO 2026'!D247</f>
        <v>0</v>
      </c>
      <c r="M242" s="123">
        <f t="shared" si="38"/>
        <v>0</v>
      </c>
      <c r="N242" s="33">
        <f>+'[3]2. DETALLADO MARZO 2026'!H247</f>
        <v>0</v>
      </c>
      <c r="O242" s="33">
        <f t="shared" si="37"/>
        <v>0</v>
      </c>
      <c r="P242" s="122" t="e">
        <f t="shared" si="39"/>
        <v>#DIV/0!</v>
      </c>
      <c r="Q242" s="31" t="e">
        <f t="shared" si="34"/>
        <v>#DIV/0!</v>
      </c>
      <c r="R242" s="98"/>
      <c r="S242" s="32" t="e">
        <f>+I242*P242</f>
        <v>#DIV/0!</v>
      </c>
      <c r="T242" s="31" t="e">
        <f t="shared" si="35"/>
        <v>#DIV/0!</v>
      </c>
    </row>
    <row r="243" spans="1:20" ht="25.5" x14ac:dyDescent="0.25">
      <c r="A243" s="154"/>
      <c r="B243" s="10" t="s">
        <v>123</v>
      </c>
      <c r="C243" s="3" t="s">
        <v>27</v>
      </c>
      <c r="D243" s="1" t="s">
        <v>138</v>
      </c>
      <c r="E243" s="49">
        <v>113</v>
      </c>
      <c r="F243" s="130">
        <f>+'[1]PIND 2026'!I225</f>
        <v>113</v>
      </c>
      <c r="G243" s="49" t="s">
        <v>291</v>
      </c>
      <c r="H243" s="136">
        <f>+'[2]reporte T1'!K226</f>
        <v>0</v>
      </c>
      <c r="I243" s="55">
        <f t="shared" si="36"/>
        <v>0</v>
      </c>
      <c r="J243" s="31" t="str">
        <f t="shared" si="32"/>
        <v>MUY BAJO</v>
      </c>
      <c r="K243" s="33">
        <f>+[1]PINDTOTAL!L225</f>
        <v>1130000000</v>
      </c>
      <c r="L243" s="33">
        <f>+'[3]2. DETALLADO MARZO 2026'!D248</f>
        <v>726214810</v>
      </c>
      <c r="M243" s="123">
        <f t="shared" si="38"/>
        <v>0.64266797345132742</v>
      </c>
      <c r="N243" s="33">
        <f>+'[3]2. DETALLADO MARZO 2026'!H248</f>
        <v>0</v>
      </c>
      <c r="O243" s="33">
        <f t="shared" si="37"/>
        <v>0</v>
      </c>
      <c r="P243" s="122">
        <f t="shared" si="39"/>
        <v>0</v>
      </c>
      <c r="Q243" s="31" t="str">
        <f t="shared" si="34"/>
        <v>MUY BAJO</v>
      </c>
      <c r="R243" s="98"/>
      <c r="S243" s="32">
        <f>+I243*P243</f>
        <v>0</v>
      </c>
      <c r="T243" s="31" t="str">
        <f t="shared" si="35"/>
        <v>MUY BAJO</v>
      </c>
    </row>
    <row r="244" spans="1:20" ht="25.5" x14ac:dyDescent="0.25">
      <c r="A244" s="154"/>
      <c r="B244" s="10" t="s">
        <v>123</v>
      </c>
      <c r="C244" s="3" t="s">
        <v>29</v>
      </c>
      <c r="D244" s="1" t="s">
        <v>138</v>
      </c>
      <c r="E244" s="49">
        <v>3</v>
      </c>
      <c r="F244" s="130">
        <f>+'[1]PIND 2026'!I226</f>
        <v>3</v>
      </c>
      <c r="G244" s="49" t="s">
        <v>291</v>
      </c>
      <c r="H244" s="136">
        <f>+'[2]reporte T1'!K227</f>
        <v>0</v>
      </c>
      <c r="I244" s="55">
        <f t="shared" si="36"/>
        <v>0</v>
      </c>
      <c r="J244" s="31" t="str">
        <f t="shared" si="32"/>
        <v>MUY BAJO</v>
      </c>
      <c r="K244" s="33">
        <f>+[1]PINDTOTAL!L226</f>
        <v>30000000</v>
      </c>
      <c r="L244" s="33">
        <f>+'[3]2. DETALLADO MARZO 2026'!D249</f>
        <v>0</v>
      </c>
      <c r="M244" s="123">
        <f t="shared" si="38"/>
        <v>0</v>
      </c>
      <c r="N244" s="33">
        <f>+'[3]2. DETALLADO MARZO 2026'!H249</f>
        <v>0</v>
      </c>
      <c r="O244" s="33">
        <f t="shared" si="37"/>
        <v>0</v>
      </c>
      <c r="P244" s="122" t="e">
        <f t="shared" si="39"/>
        <v>#DIV/0!</v>
      </c>
      <c r="Q244" s="31" t="e">
        <f t="shared" si="34"/>
        <v>#DIV/0!</v>
      </c>
      <c r="R244" s="98"/>
      <c r="S244" s="32" t="e">
        <f>+I244*P244</f>
        <v>#DIV/0!</v>
      </c>
      <c r="T244" s="31" t="e">
        <f t="shared" si="35"/>
        <v>#DIV/0!</v>
      </c>
    </row>
    <row r="245" spans="1:20" ht="25.5" x14ac:dyDescent="0.25">
      <c r="A245" s="154"/>
      <c r="B245" s="10" t="s">
        <v>123</v>
      </c>
      <c r="C245" s="3" t="s">
        <v>30</v>
      </c>
      <c r="D245" s="1" t="s">
        <v>138</v>
      </c>
      <c r="E245" s="49">
        <v>4</v>
      </c>
      <c r="F245" s="130">
        <f>+'[1]PIND 2026'!I227</f>
        <v>4</v>
      </c>
      <c r="G245" s="49" t="s">
        <v>291</v>
      </c>
      <c r="H245" s="136">
        <f>+'[2]reporte T1'!K228</f>
        <v>0</v>
      </c>
      <c r="I245" s="55">
        <f t="shared" si="36"/>
        <v>0</v>
      </c>
      <c r="J245" s="31" t="str">
        <f t="shared" si="32"/>
        <v>MUY BAJO</v>
      </c>
      <c r="K245" s="33">
        <f>+[1]PINDTOTAL!L227</f>
        <v>40000000</v>
      </c>
      <c r="L245" s="33">
        <f>+'[3]2. DETALLADO MARZO 2026'!D250</f>
        <v>0</v>
      </c>
      <c r="M245" s="123">
        <f t="shared" si="38"/>
        <v>0</v>
      </c>
      <c r="N245" s="33">
        <f>+'[3]2. DETALLADO MARZO 2026'!H250</f>
        <v>0</v>
      </c>
      <c r="O245" s="33">
        <f t="shared" si="37"/>
        <v>0</v>
      </c>
      <c r="P245" s="122" t="e">
        <f t="shared" si="39"/>
        <v>#DIV/0!</v>
      </c>
      <c r="Q245" s="31" t="e">
        <f t="shared" si="34"/>
        <v>#DIV/0!</v>
      </c>
      <c r="R245" s="98"/>
      <c r="S245" s="32" t="e">
        <f>+I245*P245</f>
        <v>#DIV/0!</v>
      </c>
      <c r="T245" s="31" t="e">
        <f t="shared" si="35"/>
        <v>#DIV/0!</v>
      </c>
    </row>
    <row r="246" spans="1:20" ht="25.5" x14ac:dyDescent="0.25">
      <c r="A246" s="154"/>
      <c r="B246" s="10" t="s">
        <v>123</v>
      </c>
      <c r="C246" s="3" t="s">
        <v>31</v>
      </c>
      <c r="D246" s="1" t="s">
        <v>138</v>
      </c>
      <c r="E246" s="49">
        <v>6</v>
      </c>
      <c r="F246" s="130">
        <f>+'[1]PIND 2026'!I228</f>
        <v>6</v>
      </c>
      <c r="G246" s="49" t="s">
        <v>291</v>
      </c>
      <c r="H246" s="136">
        <f>+'[2]reporte T1'!K229</f>
        <v>0</v>
      </c>
      <c r="I246" s="55">
        <f t="shared" si="36"/>
        <v>0</v>
      </c>
      <c r="J246" s="31" t="str">
        <f t="shared" ref="J246:J314" si="40">IF(I246&lt;=20%,"MUY BAJO",IF(AND(I246&gt;20%,I246&lt;=40%),"BAJO",IF(AND(I246&gt;40%,I246&lt;=60%),"MEDIO",IF(AND(I246&gt;60%,I246&lt;=80%),"ALTO","MUY ALTO"))))</f>
        <v>MUY BAJO</v>
      </c>
      <c r="K246" s="33">
        <f>+[1]PINDTOTAL!L228</f>
        <v>60000000</v>
      </c>
      <c r="L246" s="33">
        <f>+'[3]2. DETALLADO MARZO 2026'!D251</f>
        <v>0</v>
      </c>
      <c r="M246" s="123">
        <f t="shared" si="38"/>
        <v>0</v>
      </c>
      <c r="N246" s="33">
        <f>+'[3]2. DETALLADO MARZO 2026'!H251</f>
        <v>0</v>
      </c>
      <c r="O246" s="33">
        <f t="shared" si="37"/>
        <v>0</v>
      </c>
      <c r="P246" s="122" t="e">
        <f t="shared" si="39"/>
        <v>#DIV/0!</v>
      </c>
      <c r="Q246" s="31" t="e">
        <f t="shared" si="34"/>
        <v>#DIV/0!</v>
      </c>
      <c r="R246" s="98"/>
      <c r="S246" s="32" t="e">
        <f>+I246*P246</f>
        <v>#DIV/0!</v>
      </c>
      <c r="T246" s="31" t="e">
        <f t="shared" si="35"/>
        <v>#DIV/0!</v>
      </c>
    </row>
    <row r="247" spans="1:20" ht="25.5" x14ac:dyDescent="0.25">
      <c r="A247" s="154"/>
      <c r="B247" s="10" t="s">
        <v>123</v>
      </c>
      <c r="C247" s="3" t="s">
        <v>27</v>
      </c>
      <c r="D247" s="1" t="s">
        <v>139</v>
      </c>
      <c r="E247" s="81">
        <v>30381</v>
      </c>
      <c r="F247" s="130">
        <f>+'[1]PIND 2026'!I229</f>
        <v>3038</v>
      </c>
      <c r="G247" s="49" t="s">
        <v>289</v>
      </c>
      <c r="H247" s="136">
        <f>+'[2]reporte T1'!K230</f>
        <v>0</v>
      </c>
      <c r="I247" s="55">
        <f t="shared" si="36"/>
        <v>0</v>
      </c>
      <c r="J247" s="31" t="str">
        <f t="shared" si="40"/>
        <v>MUY BAJO</v>
      </c>
      <c r="K247" s="33">
        <f>+[1]PINDTOTAL!L229</f>
        <v>50000000</v>
      </c>
      <c r="L247" s="33">
        <f>+'[3]2. DETALLADO MARZO 2026'!D252</f>
        <v>105855395</v>
      </c>
      <c r="M247" s="123">
        <f t="shared" si="38"/>
        <v>2.1171079000000002</v>
      </c>
      <c r="N247" s="33">
        <f>+'[3]2. DETALLADO MARZO 2026'!H252</f>
        <v>7063800</v>
      </c>
      <c r="O247" s="33">
        <f t="shared" si="37"/>
        <v>7063800</v>
      </c>
      <c r="P247" s="122">
        <f t="shared" si="39"/>
        <v>6.6730656477168693E-2</v>
      </c>
      <c r="Q247" s="31" t="str">
        <f t="shared" si="34"/>
        <v>MUY BAJO</v>
      </c>
      <c r="R247" s="98"/>
      <c r="S247" s="32">
        <f>+I247*P247</f>
        <v>0</v>
      </c>
      <c r="T247" s="31" t="str">
        <f t="shared" si="35"/>
        <v>MUY BAJO</v>
      </c>
    </row>
    <row r="248" spans="1:20" ht="25.5" x14ac:dyDescent="0.25">
      <c r="A248" s="154"/>
      <c r="B248" s="10" t="s">
        <v>123</v>
      </c>
      <c r="C248" s="3" t="s">
        <v>29</v>
      </c>
      <c r="D248" s="1" t="s">
        <v>139</v>
      </c>
      <c r="E248" s="81">
        <v>2082</v>
      </c>
      <c r="F248" s="130">
        <f>+'[1]PIND 2026'!I230</f>
        <v>208</v>
      </c>
      <c r="G248" s="49" t="s">
        <v>289</v>
      </c>
      <c r="H248" s="136">
        <f>+'[2]reporte T1'!K231</f>
        <v>0</v>
      </c>
      <c r="I248" s="55">
        <f t="shared" si="36"/>
        <v>0</v>
      </c>
      <c r="J248" s="31" t="str">
        <f t="shared" si="40"/>
        <v>MUY BAJO</v>
      </c>
      <c r="K248" s="33">
        <f>+[1]PINDTOTAL!L230</f>
        <v>8000000</v>
      </c>
      <c r="L248" s="33">
        <f>+'[3]2. DETALLADO MARZO 2026'!D253</f>
        <v>0</v>
      </c>
      <c r="M248" s="123">
        <f t="shared" si="38"/>
        <v>0</v>
      </c>
      <c r="N248" s="33">
        <f>+'[3]2. DETALLADO MARZO 2026'!H253</f>
        <v>0</v>
      </c>
      <c r="O248" s="33">
        <f t="shared" si="37"/>
        <v>0</v>
      </c>
      <c r="P248" s="122" t="e">
        <f t="shared" si="39"/>
        <v>#DIV/0!</v>
      </c>
      <c r="Q248" s="31" t="e">
        <f t="shared" ref="Q248:Q272" si="41">IF(P248&lt;=20%,"MUY BAJO",IF(AND(P248&gt;20%,P248&lt;=40%),"BAJO",IF(AND(P248&gt;40%,P248&lt;=60%),"MEDIO",IF(AND(P248&gt;60%,P248&lt;=80%),"ALTO","MUY ALTO"))))</f>
        <v>#DIV/0!</v>
      </c>
      <c r="R248" s="98"/>
      <c r="S248" s="32" t="e">
        <f>+I248*P248</f>
        <v>#DIV/0!</v>
      </c>
      <c r="T248" s="31" t="e">
        <f t="shared" si="35"/>
        <v>#DIV/0!</v>
      </c>
    </row>
    <row r="249" spans="1:20" ht="25.5" x14ac:dyDescent="0.25">
      <c r="A249" s="154"/>
      <c r="B249" s="10" t="s">
        <v>123</v>
      </c>
      <c r="C249" s="3" t="s">
        <v>30</v>
      </c>
      <c r="D249" s="1" t="s">
        <v>139</v>
      </c>
      <c r="E249" s="81">
        <v>1809</v>
      </c>
      <c r="F249" s="130">
        <f>+'[1]PIND 2026'!I231</f>
        <v>181</v>
      </c>
      <c r="G249" s="49" t="s">
        <v>289</v>
      </c>
      <c r="H249" s="136">
        <f>+'[2]reporte T1'!K232</f>
        <v>0</v>
      </c>
      <c r="I249" s="55">
        <f t="shared" si="36"/>
        <v>0</v>
      </c>
      <c r="J249" s="31" t="str">
        <f t="shared" si="40"/>
        <v>MUY BAJO</v>
      </c>
      <c r="K249" s="33">
        <f>+[1]PINDTOTAL!L231</f>
        <v>8000000</v>
      </c>
      <c r="L249" s="33">
        <f>+'[3]2. DETALLADO MARZO 2026'!D254</f>
        <v>0</v>
      </c>
      <c r="M249" s="123">
        <f t="shared" si="38"/>
        <v>0</v>
      </c>
      <c r="N249" s="33">
        <f>+'[3]2. DETALLADO MARZO 2026'!H254</f>
        <v>0</v>
      </c>
      <c r="O249" s="33">
        <f t="shared" si="37"/>
        <v>0</v>
      </c>
      <c r="P249" s="122" t="e">
        <f t="shared" si="39"/>
        <v>#DIV/0!</v>
      </c>
      <c r="Q249" s="31" t="e">
        <f t="shared" si="41"/>
        <v>#DIV/0!</v>
      </c>
      <c r="R249" s="98"/>
      <c r="S249" s="32" t="e">
        <f>+I249*P249</f>
        <v>#DIV/0!</v>
      </c>
      <c r="T249" s="31" t="e">
        <f t="shared" si="35"/>
        <v>#DIV/0!</v>
      </c>
    </row>
    <row r="250" spans="1:20" ht="25.5" x14ac:dyDescent="0.25">
      <c r="A250" s="154"/>
      <c r="B250" s="10" t="s">
        <v>123</v>
      </c>
      <c r="C250" s="3" t="s">
        <v>31</v>
      </c>
      <c r="D250" s="1" t="s">
        <v>139</v>
      </c>
      <c r="E250" s="81">
        <v>2309</v>
      </c>
      <c r="F250" s="130">
        <f>+'[1]PIND 2026'!I232</f>
        <v>231</v>
      </c>
      <c r="G250" s="49" t="s">
        <v>289</v>
      </c>
      <c r="H250" s="136">
        <f>+'[2]reporte T1'!K233</f>
        <v>0</v>
      </c>
      <c r="I250" s="55">
        <f t="shared" si="36"/>
        <v>0</v>
      </c>
      <c r="J250" s="31" t="str">
        <f t="shared" si="40"/>
        <v>MUY BAJO</v>
      </c>
      <c r="K250" s="33">
        <f>+[1]PINDTOTAL!L232</f>
        <v>8000000</v>
      </c>
      <c r="L250" s="33">
        <f>+'[3]2. DETALLADO MARZO 2026'!D255</f>
        <v>0</v>
      </c>
      <c r="M250" s="123">
        <f t="shared" si="38"/>
        <v>0</v>
      </c>
      <c r="N250" s="33">
        <f>+'[3]2. DETALLADO MARZO 2026'!H255</f>
        <v>0</v>
      </c>
      <c r="O250" s="33">
        <f t="shared" si="37"/>
        <v>0</v>
      </c>
      <c r="P250" s="122" t="e">
        <f t="shared" si="39"/>
        <v>#DIV/0!</v>
      </c>
      <c r="Q250" s="31" t="e">
        <f t="shared" si="41"/>
        <v>#DIV/0!</v>
      </c>
      <c r="R250" s="98"/>
      <c r="S250" s="32" t="e">
        <f>+I250*P250</f>
        <v>#DIV/0!</v>
      </c>
      <c r="T250" s="31" t="e">
        <f t="shared" si="35"/>
        <v>#DIV/0!</v>
      </c>
    </row>
    <row r="251" spans="1:20" ht="25.5" x14ac:dyDescent="0.25">
      <c r="A251" s="154"/>
      <c r="B251" s="10" t="s">
        <v>123</v>
      </c>
      <c r="C251" s="3" t="s">
        <v>1</v>
      </c>
      <c r="D251" s="1" t="s">
        <v>140</v>
      </c>
      <c r="E251" s="49">
        <v>25</v>
      </c>
      <c r="F251" s="130">
        <f>+'[1]PIND 2026'!I233</f>
        <v>26</v>
      </c>
      <c r="G251" s="49" t="s">
        <v>291</v>
      </c>
      <c r="H251" s="136">
        <f>+'[2]reporte T1'!K234</f>
        <v>2</v>
      </c>
      <c r="I251" s="55">
        <f t="shared" si="36"/>
        <v>7.6923076923076927E-2</v>
      </c>
      <c r="J251" s="31" t="str">
        <f t="shared" si="40"/>
        <v>MUY BAJO</v>
      </c>
      <c r="K251" s="33">
        <f>+[1]PINDTOTAL!L233</f>
        <v>1300000000</v>
      </c>
      <c r="L251" s="33">
        <f>+'[3]2. DETALLADO MARZO 2026'!D256</f>
        <v>1395691017</v>
      </c>
      <c r="M251" s="123">
        <f t="shared" si="38"/>
        <v>1.0736084746153847</v>
      </c>
      <c r="N251" s="33">
        <f>+'[3]2. DETALLADO MARZO 2026'!H256</f>
        <v>38450000</v>
      </c>
      <c r="O251" s="33">
        <f t="shared" si="37"/>
        <v>38450000</v>
      </c>
      <c r="P251" s="122">
        <f t="shared" si="39"/>
        <v>2.7549077504738284E-2</v>
      </c>
      <c r="Q251" s="31" t="str">
        <f t="shared" si="41"/>
        <v>MUY BAJO</v>
      </c>
      <c r="R251" s="98"/>
      <c r="S251" s="32">
        <f>+I251*P251</f>
        <v>2.1191598080567914E-3</v>
      </c>
      <c r="T251" s="31" t="str">
        <f t="shared" si="35"/>
        <v>MUY BAJO</v>
      </c>
    </row>
    <row r="252" spans="1:20" ht="38.25" x14ac:dyDescent="0.25">
      <c r="A252" s="154"/>
      <c r="B252" s="11" t="s">
        <v>321</v>
      </c>
      <c r="C252" s="20"/>
      <c r="D252" s="7"/>
      <c r="E252" s="52"/>
      <c r="F252" s="76"/>
      <c r="G252" s="52"/>
      <c r="H252" s="76"/>
      <c r="I252" s="77">
        <f>+AVERAGE(I193:I251)</f>
        <v>0.12393162393162391</v>
      </c>
      <c r="J252" s="35" t="str">
        <f t="shared" si="40"/>
        <v>MUY BAJO</v>
      </c>
      <c r="K252" s="36">
        <f>SUM(K193:K251)</f>
        <v>11219500000</v>
      </c>
      <c r="L252" s="36">
        <f>SUM(L193:L251)</f>
        <v>6395548621</v>
      </c>
      <c r="M252" s="74">
        <f>+L252/K252</f>
        <v>0.57003864887027056</v>
      </c>
      <c r="N252" s="36">
        <f>SUM(N193:N251)</f>
        <v>63601800</v>
      </c>
      <c r="O252" s="36">
        <f>SUM(O193:O251)</f>
        <v>63601800</v>
      </c>
      <c r="P252" s="105">
        <f>+O252/L252</f>
        <v>9.9446980656454301E-3</v>
      </c>
      <c r="Q252" s="31" t="str">
        <f t="shared" si="41"/>
        <v>MUY BAJO</v>
      </c>
      <c r="R252" s="98"/>
      <c r="S252" s="73">
        <f>+I252*P252</f>
        <v>1.2324625807851172E-3</v>
      </c>
      <c r="T252" s="31" t="str">
        <f t="shared" si="35"/>
        <v>MUY BAJO</v>
      </c>
    </row>
    <row r="253" spans="1:20" ht="25.5" x14ac:dyDescent="0.25">
      <c r="A253" s="154"/>
      <c r="B253" s="10" t="s">
        <v>141</v>
      </c>
      <c r="C253" s="3" t="s">
        <v>1</v>
      </c>
      <c r="D253" s="1" t="s">
        <v>142</v>
      </c>
      <c r="E253" s="49">
        <v>87</v>
      </c>
      <c r="F253" s="130">
        <f>+'[1]PIND 2026'!I234</f>
        <v>2</v>
      </c>
      <c r="G253" s="49" t="s">
        <v>289</v>
      </c>
      <c r="H253" s="136">
        <f>+'[2]reporte T1'!K235</f>
        <v>3</v>
      </c>
      <c r="I253" s="55">
        <f t="shared" ref="I253:I265" si="42">+H253/F253</f>
        <v>1.5</v>
      </c>
      <c r="J253" s="31" t="str">
        <f t="shared" si="40"/>
        <v>MUY ALTO</v>
      </c>
      <c r="K253" s="33">
        <f>+[1]PINDTOTAL!L234</f>
        <v>34240000</v>
      </c>
      <c r="L253" s="33">
        <f>+'[3]2. DETALLADO MARZO 2026'!D258</f>
        <v>550152364</v>
      </c>
      <c r="M253" s="123">
        <f t="shared" si="38"/>
        <v>16.067533995327103</v>
      </c>
      <c r="N253" s="33">
        <f>+'[3]2. DETALLADO MARZO 2026'!H258</f>
        <v>337193332</v>
      </c>
      <c r="O253" s="33">
        <f t="shared" si="37"/>
        <v>337193332</v>
      </c>
      <c r="P253" s="122">
        <f>+O253/L253</f>
        <v>0.61290899406187049</v>
      </c>
      <c r="Q253" s="31" t="str">
        <f t="shared" si="41"/>
        <v>ALTO</v>
      </c>
      <c r="R253" s="98"/>
      <c r="S253" s="32">
        <f>+I253*P253</f>
        <v>0.91936349109280568</v>
      </c>
      <c r="T253" s="31" t="str">
        <f t="shared" si="35"/>
        <v>MUY ALTO</v>
      </c>
    </row>
    <row r="254" spans="1:20" ht="38.25" x14ac:dyDescent="0.25">
      <c r="A254" s="154"/>
      <c r="B254" s="10" t="s">
        <v>143</v>
      </c>
      <c r="C254" s="3" t="s">
        <v>1</v>
      </c>
      <c r="D254" s="1" t="s">
        <v>144</v>
      </c>
      <c r="E254" s="49">
        <v>87</v>
      </c>
      <c r="F254" s="130">
        <f>+'[1]PIND 2026'!I235</f>
        <v>89</v>
      </c>
      <c r="G254" s="49" t="s">
        <v>291</v>
      </c>
      <c r="H254" s="136">
        <f>+'[2]reporte T1'!K236</f>
        <v>95</v>
      </c>
      <c r="I254" s="55">
        <f t="shared" si="42"/>
        <v>1.0674157303370786</v>
      </c>
      <c r="J254" s="31" t="str">
        <f t="shared" si="40"/>
        <v>MUY ALTO</v>
      </c>
      <c r="K254" s="33">
        <f>+[1]PINDTOTAL!L235</f>
        <v>77388900</v>
      </c>
      <c r="L254" s="33">
        <f>+'[3]2. DETALLADO MARZO 2026'!D259</f>
        <v>380587769</v>
      </c>
      <c r="M254" s="123">
        <f t="shared" si="38"/>
        <v>4.9178599127265024</v>
      </c>
      <c r="N254" s="33">
        <f>+'[3]2. DETALLADO MARZO 2026'!H259</f>
        <v>128366666</v>
      </c>
      <c r="O254" s="33">
        <f t="shared" si="37"/>
        <v>128366666</v>
      </c>
      <c r="P254" s="122">
        <f t="shared" ref="P254:P265" si="43">+O254/L254</f>
        <v>0.33728531617630625</v>
      </c>
      <c r="Q254" s="31" t="str">
        <f t="shared" si="41"/>
        <v>BAJO</v>
      </c>
      <c r="R254" s="98"/>
      <c r="S254" s="32">
        <f>+I254*P254</f>
        <v>0.36002365209830439</v>
      </c>
      <c r="T254" s="31" t="str">
        <f t="shared" si="35"/>
        <v>BAJO</v>
      </c>
    </row>
    <row r="255" spans="1:20" ht="25.5" x14ac:dyDescent="0.25">
      <c r="A255" s="154"/>
      <c r="B255" s="10" t="s">
        <v>145</v>
      </c>
      <c r="C255" s="3" t="s">
        <v>1</v>
      </c>
      <c r="D255" s="1" t="s">
        <v>146</v>
      </c>
      <c r="E255" s="49">
        <v>3632</v>
      </c>
      <c r="F255" s="130">
        <f>+'[1]PIND 2026'!I236</f>
        <v>4460</v>
      </c>
      <c r="G255" s="49" t="s">
        <v>290</v>
      </c>
      <c r="H255" s="136">
        <f>+'[2]reporte T1'!K237</f>
        <v>0</v>
      </c>
      <c r="I255" s="55">
        <f t="shared" si="42"/>
        <v>0</v>
      </c>
      <c r="J255" s="31" t="str">
        <f t="shared" si="40"/>
        <v>MUY BAJO</v>
      </c>
      <c r="K255" s="33">
        <f>+[1]PINDTOTAL!L236</f>
        <v>1595850440</v>
      </c>
      <c r="L255" s="33">
        <f>+'[3]2. DETALLADO MARZO 2026'!D260</f>
        <v>779443245</v>
      </c>
      <c r="M255" s="123">
        <f t="shared" si="38"/>
        <v>0.48841872989050278</v>
      </c>
      <c r="N255" s="33">
        <f>+'[3]2. DETALLADO MARZO 2026'!H260</f>
        <v>0</v>
      </c>
      <c r="O255" s="33">
        <f t="shared" si="37"/>
        <v>0</v>
      </c>
      <c r="P255" s="122">
        <f t="shared" si="43"/>
        <v>0</v>
      </c>
      <c r="Q255" s="31" t="str">
        <f t="shared" si="41"/>
        <v>MUY BAJO</v>
      </c>
      <c r="R255" s="98"/>
      <c r="S255" s="32">
        <f>+I255*P255</f>
        <v>0</v>
      </c>
      <c r="T255" s="31" t="str">
        <f t="shared" si="35"/>
        <v>MUY BAJO</v>
      </c>
    </row>
    <row r="256" spans="1:20" ht="38.25" x14ac:dyDescent="0.25">
      <c r="A256" s="154"/>
      <c r="B256" s="10" t="s">
        <v>147</v>
      </c>
      <c r="C256" s="3" t="s">
        <v>1</v>
      </c>
      <c r="D256" s="1" t="s">
        <v>148</v>
      </c>
      <c r="E256" s="49">
        <v>2666</v>
      </c>
      <c r="F256" s="130">
        <f>+'[1]PIND 2026'!I237</f>
        <v>2686</v>
      </c>
      <c r="G256" s="49" t="s">
        <v>291</v>
      </c>
      <c r="H256" s="136">
        <f>+'[2]reporte T1'!K238</f>
        <v>429</v>
      </c>
      <c r="I256" s="55">
        <f t="shared" si="42"/>
        <v>0.15971705137751302</v>
      </c>
      <c r="J256" s="31" t="str">
        <f t="shared" si="40"/>
        <v>MUY BAJO</v>
      </c>
      <c r="K256" s="33">
        <f>+[1]PINDTOTAL!L237</f>
        <v>612816225</v>
      </c>
      <c r="L256" s="33">
        <f>+'[3]2. DETALLADO MARZO 2026'!D261</f>
        <v>108574009</v>
      </c>
      <c r="M256" s="123">
        <f t="shared" si="38"/>
        <v>0.17717221667882568</v>
      </c>
      <c r="N256" s="33">
        <f>+'[3]2. DETALLADO MARZO 2026'!H261</f>
        <v>51433331</v>
      </c>
      <c r="O256" s="33">
        <f t="shared" si="37"/>
        <v>51433331</v>
      </c>
      <c r="P256" s="122">
        <f t="shared" si="43"/>
        <v>0.47371678980740223</v>
      </c>
      <c r="Q256" s="31" t="str">
        <f t="shared" si="41"/>
        <v>MEDIO</v>
      </c>
      <c r="R256" s="98"/>
      <c r="S256" s="32">
        <f>+I256*P256</f>
        <v>7.5660648856059401E-2</v>
      </c>
      <c r="T256" s="31" t="str">
        <f t="shared" si="35"/>
        <v>MUY BAJO</v>
      </c>
    </row>
    <row r="257" spans="1:20" ht="38.25" x14ac:dyDescent="0.25">
      <c r="A257" s="154"/>
      <c r="B257" s="10" t="s">
        <v>149</v>
      </c>
      <c r="C257" s="3" t="s">
        <v>1</v>
      </c>
      <c r="D257" s="1" t="s">
        <v>150</v>
      </c>
      <c r="E257" s="49">
        <v>100</v>
      </c>
      <c r="F257" s="130">
        <f>+'[1]PIND 2026'!I238</f>
        <v>20</v>
      </c>
      <c r="G257" s="49" t="s">
        <v>289</v>
      </c>
      <c r="H257" s="136">
        <f>+'[2]reporte T1'!K239</f>
        <v>0</v>
      </c>
      <c r="I257" s="55">
        <f t="shared" si="42"/>
        <v>0</v>
      </c>
      <c r="J257" s="31" t="str">
        <f t="shared" si="40"/>
        <v>MUY BAJO</v>
      </c>
      <c r="K257" s="33">
        <f>+[1]PINDTOTAL!L238</f>
        <v>1500000000</v>
      </c>
      <c r="L257" s="33">
        <f>+'[3]2. DETALLADO MARZO 2026'!D262</f>
        <v>557440920</v>
      </c>
      <c r="M257" s="123">
        <f t="shared" si="38"/>
        <v>0.37162728</v>
      </c>
      <c r="N257" s="33">
        <f>+'[3]2. DETALLADO MARZO 2026'!H262</f>
        <v>0</v>
      </c>
      <c r="O257" s="33">
        <f t="shared" si="37"/>
        <v>0</v>
      </c>
      <c r="P257" s="122">
        <f t="shared" si="43"/>
        <v>0</v>
      </c>
      <c r="Q257" s="31" t="str">
        <f t="shared" si="41"/>
        <v>MUY BAJO</v>
      </c>
      <c r="R257" s="98"/>
      <c r="S257" s="32">
        <f>+I257*P257</f>
        <v>0</v>
      </c>
      <c r="T257" s="31" t="str">
        <f t="shared" si="35"/>
        <v>MUY BAJO</v>
      </c>
    </row>
    <row r="258" spans="1:20" ht="38.25" x14ac:dyDescent="0.25">
      <c r="A258" s="154"/>
      <c r="B258" s="10" t="s">
        <v>151</v>
      </c>
      <c r="C258" s="3" t="s">
        <v>1</v>
      </c>
      <c r="D258" s="1" t="s">
        <v>152</v>
      </c>
      <c r="E258" s="65">
        <v>1</v>
      </c>
      <c r="F258" s="130">
        <f>+'[1]PIND 2026'!I239</f>
        <v>1</v>
      </c>
      <c r="G258" s="49" t="s">
        <v>290</v>
      </c>
      <c r="H258" s="136">
        <f>+'[2]reporte T1'!K240</f>
        <v>1</v>
      </c>
      <c r="I258" s="55">
        <f t="shared" si="42"/>
        <v>1</v>
      </c>
      <c r="J258" s="31" t="str">
        <f t="shared" si="40"/>
        <v>MUY ALTO</v>
      </c>
      <c r="K258" s="33">
        <f>+[1]PINDTOTAL!L239</f>
        <v>300000000</v>
      </c>
      <c r="L258" s="33">
        <f>+'[3]2. DETALLADO MARZO 2026'!D263</f>
        <v>204120000</v>
      </c>
      <c r="M258" s="123">
        <f t="shared" si="38"/>
        <v>0.6804</v>
      </c>
      <c r="N258" s="33">
        <f>+'[3]2. DETALLADO MARZO 2026'!H263</f>
        <v>93433333</v>
      </c>
      <c r="O258" s="33">
        <f t="shared" si="37"/>
        <v>93433333</v>
      </c>
      <c r="P258" s="122">
        <f t="shared" si="43"/>
        <v>0.4577372770919067</v>
      </c>
      <c r="Q258" s="31" t="str">
        <f t="shared" si="41"/>
        <v>MEDIO</v>
      </c>
      <c r="R258" s="98"/>
      <c r="S258" s="32">
        <f>+I258*P258</f>
        <v>0.4577372770919067</v>
      </c>
      <c r="T258" s="31" t="str">
        <f t="shared" si="35"/>
        <v>MEDIO</v>
      </c>
    </row>
    <row r="259" spans="1:20" ht="25.5" x14ac:dyDescent="0.25">
      <c r="A259" s="154"/>
      <c r="B259" s="10" t="s">
        <v>151</v>
      </c>
      <c r="C259" s="3" t="s">
        <v>1</v>
      </c>
      <c r="D259" s="1" t="s">
        <v>153</v>
      </c>
      <c r="E259" s="65">
        <v>1</v>
      </c>
      <c r="F259" s="130">
        <f>+'[1]PIND 2026'!I240</f>
        <v>1</v>
      </c>
      <c r="G259" s="49" t="s">
        <v>290</v>
      </c>
      <c r="H259" s="136">
        <f>+'[2]reporte T1'!K241</f>
        <v>0</v>
      </c>
      <c r="I259" s="55">
        <f t="shared" si="42"/>
        <v>0</v>
      </c>
      <c r="J259" s="31" t="str">
        <f t="shared" si="40"/>
        <v>MUY BAJO</v>
      </c>
      <c r="K259" s="33">
        <f>+[1]PINDTOTAL!L240</f>
        <v>350000000</v>
      </c>
      <c r="L259" s="33">
        <f>+'[3]2. DETALLADO MARZO 2026'!D264</f>
        <v>334730000</v>
      </c>
      <c r="M259" s="123">
        <f t="shared" si="38"/>
        <v>0.95637142857142854</v>
      </c>
      <c r="N259" s="33">
        <f>+'[3]2. DETALLADO MARZO 2026'!H264</f>
        <v>101985435</v>
      </c>
      <c r="O259" s="33">
        <f t="shared" si="37"/>
        <v>101985435</v>
      </c>
      <c r="P259" s="122">
        <f t="shared" si="43"/>
        <v>0.30467969706927972</v>
      </c>
      <c r="Q259" s="31" t="str">
        <f t="shared" si="41"/>
        <v>BAJO</v>
      </c>
      <c r="R259" s="98"/>
      <c r="S259" s="32">
        <f>+I259*P259</f>
        <v>0</v>
      </c>
      <c r="T259" s="31" t="str">
        <f t="shared" si="35"/>
        <v>MUY BAJO</v>
      </c>
    </row>
    <row r="260" spans="1:20" ht="25.5" x14ac:dyDescent="0.25">
      <c r="A260" s="154"/>
      <c r="B260" s="10" t="s">
        <v>151</v>
      </c>
      <c r="C260" s="3" t="s">
        <v>1</v>
      </c>
      <c r="D260" s="1" t="s">
        <v>154</v>
      </c>
      <c r="E260" s="65">
        <v>1</v>
      </c>
      <c r="F260" s="130">
        <f>+'[1]PIND 2026'!I241</f>
        <v>1</v>
      </c>
      <c r="G260" s="49" t="s">
        <v>290</v>
      </c>
      <c r="H260" s="136">
        <f>+'[2]reporte T1'!K242</f>
        <v>0</v>
      </c>
      <c r="I260" s="55">
        <f t="shared" si="42"/>
        <v>0</v>
      </c>
      <c r="J260" s="31" t="str">
        <f t="shared" si="40"/>
        <v>MUY BAJO</v>
      </c>
      <c r="K260" s="33">
        <f>+[1]PINDTOTAL!L241</f>
        <v>300000000</v>
      </c>
      <c r="L260" s="33">
        <f>+'[3]2. DETALLADO MARZO 2026'!D265</f>
        <v>401066903</v>
      </c>
      <c r="M260" s="123">
        <f t="shared" si="38"/>
        <v>1.3368896766666667</v>
      </c>
      <c r="N260" s="33">
        <f>+'[3]2. DETALLADO MARZO 2026'!H265</f>
        <v>97356450</v>
      </c>
      <c r="O260" s="33">
        <f t="shared" si="37"/>
        <v>97356450</v>
      </c>
      <c r="P260" s="122">
        <f t="shared" si="43"/>
        <v>0.24274366513858162</v>
      </c>
      <c r="Q260" s="31" t="str">
        <f t="shared" si="41"/>
        <v>BAJO</v>
      </c>
      <c r="R260" s="98"/>
      <c r="S260" s="32">
        <f>+I260*P260</f>
        <v>0</v>
      </c>
      <c r="T260" s="31" t="str">
        <f t="shared" si="35"/>
        <v>MUY BAJO</v>
      </c>
    </row>
    <row r="261" spans="1:20" ht="25.5" x14ac:dyDescent="0.25">
      <c r="A261" s="154"/>
      <c r="B261" s="10" t="s">
        <v>151</v>
      </c>
      <c r="C261" s="3" t="s">
        <v>1</v>
      </c>
      <c r="D261" s="1" t="s">
        <v>155</v>
      </c>
      <c r="E261" s="64">
        <v>0.5</v>
      </c>
      <c r="F261" s="129">
        <f>+'[1]PIND 2026'!I242</f>
        <v>1</v>
      </c>
      <c r="G261" s="49" t="s">
        <v>290</v>
      </c>
      <c r="H261" s="136">
        <f>+'[2]reporte T1'!K243</f>
        <v>0</v>
      </c>
      <c r="I261" s="50">
        <f t="shared" si="42"/>
        <v>0</v>
      </c>
      <c r="J261" s="31" t="str">
        <f t="shared" si="40"/>
        <v>MUY BAJO</v>
      </c>
      <c r="K261" s="33">
        <f>+[1]PINDTOTAL!L242</f>
        <v>150000000</v>
      </c>
      <c r="L261" s="33">
        <f>+'[3]2. DETALLADO MARZO 2026'!D266</f>
        <v>180728000</v>
      </c>
      <c r="M261" s="123">
        <f t="shared" si="38"/>
        <v>1.2048533333333333</v>
      </c>
      <c r="N261" s="33">
        <f>+'[3]2. DETALLADO MARZO 2026'!H266</f>
        <v>35750000</v>
      </c>
      <c r="O261" s="33">
        <f t="shared" si="37"/>
        <v>35750000</v>
      </c>
      <c r="P261" s="122">
        <f t="shared" si="43"/>
        <v>0.19781107520694083</v>
      </c>
      <c r="Q261" s="31" t="str">
        <f t="shared" si="41"/>
        <v>MUY BAJO</v>
      </c>
      <c r="R261" s="98"/>
      <c r="S261" s="32">
        <f>+I261*P261</f>
        <v>0</v>
      </c>
      <c r="T261" s="31" t="str">
        <f t="shared" si="35"/>
        <v>MUY BAJO</v>
      </c>
    </row>
    <row r="262" spans="1:20" ht="25.5" x14ac:dyDescent="0.25">
      <c r="A262" s="154"/>
      <c r="B262" s="10" t="s">
        <v>151</v>
      </c>
      <c r="C262" s="3" t="s">
        <v>1</v>
      </c>
      <c r="D262" s="1" t="s">
        <v>156</v>
      </c>
      <c r="E262" s="64">
        <v>0.6</v>
      </c>
      <c r="F262" s="129">
        <f>+'[1]PIND 2026'!I243</f>
        <v>1</v>
      </c>
      <c r="G262" s="49" t="s">
        <v>290</v>
      </c>
      <c r="H262" s="136">
        <f>+'[2]reporte T1'!K244</f>
        <v>0</v>
      </c>
      <c r="I262" s="50">
        <f t="shared" si="42"/>
        <v>0</v>
      </c>
      <c r="J262" s="31" t="str">
        <f t="shared" si="40"/>
        <v>MUY BAJO</v>
      </c>
      <c r="K262" s="33">
        <f>+[1]PINDTOTAL!L243</f>
        <v>100000000</v>
      </c>
      <c r="L262" s="33">
        <f>+'[3]2. DETALLADO MARZO 2026'!D267</f>
        <v>64350000</v>
      </c>
      <c r="M262" s="123">
        <f t="shared" si="38"/>
        <v>0.64349999999999996</v>
      </c>
      <c r="N262" s="33">
        <f>+'[3]2. DETALLADO MARZO 2026'!H267</f>
        <v>19040000</v>
      </c>
      <c r="O262" s="33">
        <f t="shared" si="37"/>
        <v>19040000</v>
      </c>
      <c r="P262" s="122">
        <f t="shared" si="43"/>
        <v>0.2958818958818959</v>
      </c>
      <c r="Q262" s="31" t="str">
        <f t="shared" si="41"/>
        <v>BAJO</v>
      </c>
      <c r="R262" s="98"/>
      <c r="S262" s="32">
        <f>+I262*P262</f>
        <v>0</v>
      </c>
      <c r="T262" s="31" t="str">
        <f t="shared" si="35"/>
        <v>MUY BAJO</v>
      </c>
    </row>
    <row r="263" spans="1:20" ht="38.25" x14ac:dyDescent="0.25">
      <c r="A263" s="154"/>
      <c r="B263" s="10" t="s">
        <v>151</v>
      </c>
      <c r="C263" s="3" t="s">
        <v>1</v>
      </c>
      <c r="D263" s="1" t="s">
        <v>157</v>
      </c>
      <c r="E263" s="64">
        <v>0.33</v>
      </c>
      <c r="F263" s="129">
        <f>+'[1]PIND 2026'!I244</f>
        <v>0.2</v>
      </c>
      <c r="G263" s="49" t="s">
        <v>291</v>
      </c>
      <c r="H263" s="136">
        <f>+'[2]reporte T1'!K245</f>
        <v>0</v>
      </c>
      <c r="I263" s="50">
        <f t="shared" si="42"/>
        <v>0</v>
      </c>
      <c r="J263" s="31" t="str">
        <f t="shared" si="40"/>
        <v>MUY BAJO</v>
      </c>
      <c r="K263" s="33">
        <f>+[1]PINDTOTAL!L244</f>
        <v>30000000</v>
      </c>
      <c r="L263" s="33">
        <f>+'[3]2. DETALLADO MARZO 2026'!D268</f>
        <v>30000000</v>
      </c>
      <c r="M263" s="123">
        <f t="shared" si="38"/>
        <v>1</v>
      </c>
      <c r="N263" s="33">
        <f>+'[3]2. DETALLADO MARZO 2026'!H268</f>
        <v>0</v>
      </c>
      <c r="O263" s="33">
        <f t="shared" si="37"/>
        <v>0</v>
      </c>
      <c r="P263" s="122">
        <f t="shared" si="43"/>
        <v>0</v>
      </c>
      <c r="Q263" s="31" t="str">
        <f t="shared" si="41"/>
        <v>MUY BAJO</v>
      </c>
      <c r="R263" s="98"/>
      <c r="S263" s="32">
        <f>+I263*P263</f>
        <v>0</v>
      </c>
      <c r="T263" s="31" t="str">
        <f t="shared" si="35"/>
        <v>MUY BAJO</v>
      </c>
    </row>
    <row r="264" spans="1:20" ht="25.5" x14ac:dyDescent="0.25">
      <c r="A264" s="154"/>
      <c r="B264" s="10" t="s">
        <v>151</v>
      </c>
      <c r="C264" s="3" t="s">
        <v>1</v>
      </c>
      <c r="D264" s="1" t="s">
        <v>158</v>
      </c>
      <c r="E264" s="65">
        <v>2</v>
      </c>
      <c r="F264" s="130">
        <f>+'[1]PIND 2026'!I245</f>
        <v>2</v>
      </c>
      <c r="G264" s="49" t="s">
        <v>291</v>
      </c>
      <c r="H264" s="136">
        <f>+'[2]reporte T1'!K246</f>
        <v>0.5</v>
      </c>
      <c r="I264" s="55">
        <f t="shared" si="42"/>
        <v>0.25</v>
      </c>
      <c r="J264" s="31" t="str">
        <f t="shared" si="40"/>
        <v>BAJO</v>
      </c>
      <c r="K264" s="33">
        <f>+[1]PINDTOTAL!L245</f>
        <v>380000000</v>
      </c>
      <c r="L264" s="33">
        <f>+'[3]2. DETALLADO MARZO 2026'!D269</f>
        <v>375093041</v>
      </c>
      <c r="M264" s="123">
        <f t="shared" si="38"/>
        <v>0.98708695000000002</v>
      </c>
      <c r="N264" s="33">
        <f>+'[3]2. DETALLADO MARZO 2026'!H269</f>
        <v>116480000</v>
      </c>
      <c r="O264" s="33">
        <f t="shared" si="37"/>
        <v>116480000</v>
      </c>
      <c r="P264" s="122">
        <f t="shared" si="43"/>
        <v>0.31053628638234321</v>
      </c>
      <c r="Q264" s="31" t="str">
        <f t="shared" si="41"/>
        <v>BAJO</v>
      </c>
      <c r="R264" s="98"/>
      <c r="S264" s="32">
        <f>+I264*P264</f>
        <v>7.7634071595585802E-2</v>
      </c>
      <c r="T264" s="31" t="str">
        <f t="shared" si="35"/>
        <v>MUY BAJO</v>
      </c>
    </row>
    <row r="265" spans="1:20" ht="38.25" x14ac:dyDescent="0.25">
      <c r="A265" s="154"/>
      <c r="B265" s="10" t="s">
        <v>151</v>
      </c>
      <c r="C265" s="3" t="s">
        <v>1</v>
      </c>
      <c r="D265" s="1" t="s">
        <v>159</v>
      </c>
      <c r="E265" s="64">
        <v>0.5</v>
      </c>
      <c r="F265" s="129">
        <f>+'[1]PIND 2026'!I246</f>
        <v>1</v>
      </c>
      <c r="G265" s="49" t="s">
        <v>290</v>
      </c>
      <c r="H265" s="136">
        <f>+'[2]reporte T1'!K247</f>
        <v>0</v>
      </c>
      <c r="I265" s="50">
        <f t="shared" si="42"/>
        <v>0</v>
      </c>
      <c r="J265" s="31" t="str">
        <f t="shared" si="40"/>
        <v>MUY BAJO</v>
      </c>
      <c r="K265" s="33">
        <f>+[1]PINDTOTAL!L246</f>
        <v>40000000</v>
      </c>
      <c r="L265" s="33">
        <f>+'[3]2. DETALLADO MARZO 2026'!D270</f>
        <v>236544401</v>
      </c>
      <c r="M265" s="123">
        <f t="shared" si="38"/>
        <v>5.9136100249999997</v>
      </c>
      <c r="N265" s="33">
        <f>+'[3]2. DETALLADO MARZO 2026'!H270</f>
        <v>31350000</v>
      </c>
      <c r="O265" s="33">
        <f t="shared" si="37"/>
        <v>31350000</v>
      </c>
      <c r="P265" s="122">
        <f t="shared" si="43"/>
        <v>0.13253325746653374</v>
      </c>
      <c r="Q265" s="31" t="str">
        <f t="shared" si="41"/>
        <v>MUY BAJO</v>
      </c>
      <c r="R265" s="98"/>
      <c r="S265" s="32">
        <f>+I265*P265</f>
        <v>0</v>
      </c>
      <c r="T265" s="31" t="str">
        <f t="shared" si="35"/>
        <v>MUY BAJO</v>
      </c>
    </row>
    <row r="266" spans="1:20" ht="38.25" x14ac:dyDescent="0.25">
      <c r="A266" s="154"/>
      <c r="B266" s="11" t="s">
        <v>320</v>
      </c>
      <c r="C266" s="20"/>
      <c r="D266" s="7"/>
      <c r="E266" s="82"/>
      <c r="F266" s="51"/>
      <c r="G266" s="52"/>
      <c r="H266" s="52"/>
      <c r="I266" s="53">
        <f>+AVERAGE(I253:I265)</f>
        <v>0.30593329090112242</v>
      </c>
      <c r="J266" s="35" t="str">
        <f t="shared" si="40"/>
        <v>BAJO</v>
      </c>
      <c r="K266" s="36">
        <f>SUM(K253:K265)</f>
        <v>5470295565</v>
      </c>
      <c r="L266" s="36">
        <f>SUM(L253:L265)</f>
        <v>4202830652</v>
      </c>
      <c r="M266" s="74">
        <f>+L266/K266</f>
        <v>0.76830046970231669</v>
      </c>
      <c r="N266" s="36">
        <f>SUM(N253:N265)</f>
        <v>1012388547</v>
      </c>
      <c r="O266" s="36">
        <f>SUM(O253:O265)</f>
        <v>1012388547</v>
      </c>
      <c r="P266" s="105">
        <f>+O266/L266</f>
        <v>0.24088254579523324</v>
      </c>
      <c r="Q266" s="31" t="str">
        <f t="shared" si="41"/>
        <v>BAJO</v>
      </c>
      <c r="R266" s="95"/>
      <c r="S266" s="73">
        <f>+I266*P266</f>
        <v>7.3693989955776029E-2</v>
      </c>
      <c r="T266" s="35" t="str">
        <f t="shared" si="35"/>
        <v>MUY BAJO</v>
      </c>
    </row>
    <row r="267" spans="1:20" ht="38.25" x14ac:dyDescent="0.25">
      <c r="A267" s="155"/>
      <c r="B267" s="12" t="s">
        <v>319</v>
      </c>
      <c r="C267" s="21"/>
      <c r="D267" s="9"/>
      <c r="E267" s="57"/>
      <c r="F267" s="61"/>
      <c r="G267" s="58"/>
      <c r="H267" s="58"/>
      <c r="I267" s="83">
        <f>+AVERAGE(I166,I187,I192,I252,I266)</f>
        <v>0.37442447713477345</v>
      </c>
      <c r="J267" s="39" t="str">
        <f t="shared" si="40"/>
        <v>BAJO</v>
      </c>
      <c r="K267" s="38">
        <f>+K266+K252+K192+K187+K166</f>
        <v>32280338573</v>
      </c>
      <c r="L267" s="38">
        <f>+L266+L252+L192+L187+L166</f>
        <v>20046420807</v>
      </c>
      <c r="M267" s="113">
        <f>+M266+M252+M192+M187+M166</f>
        <v>2.7071479662852989</v>
      </c>
      <c r="N267" s="38">
        <f>+N266+N252+N192+N187+N166</f>
        <v>1427107207</v>
      </c>
      <c r="O267" s="38">
        <f>+O266+O252+O192+O187+O166</f>
        <v>1427107207</v>
      </c>
      <c r="P267" s="106">
        <f>+O267/L267</f>
        <v>7.119012519689645E-2</v>
      </c>
      <c r="Q267" s="39" t="str">
        <f t="shared" si="41"/>
        <v>MUY BAJO</v>
      </c>
      <c r="R267" s="95"/>
      <c r="S267" s="44">
        <f>+I267*P267</f>
        <v>2.6655325404007012E-2</v>
      </c>
      <c r="T267" s="39" t="str">
        <f>IF(S267&lt;=20%,"MUY BAJO",IF(AND(S267&gt;20%,S267&lt;=40%),"BAJO",IF(AND(S267&gt;40%,S267&lt;=60%),"MEDIO",IF(AND(S267&gt;60%,S267&lt;=80%),"ALTO","MUY ALTO"))))</f>
        <v>MUY BAJO</v>
      </c>
    </row>
    <row r="268" spans="1:20" ht="38.25" customHeight="1" x14ac:dyDescent="0.25">
      <c r="A268" s="153" t="s">
        <v>311</v>
      </c>
      <c r="B268" s="10" t="s">
        <v>160</v>
      </c>
      <c r="C268" s="3" t="s">
        <v>27</v>
      </c>
      <c r="D268" s="1" t="s">
        <v>161</v>
      </c>
      <c r="E268" s="49">
        <v>178</v>
      </c>
      <c r="F268" s="130">
        <f>+'[1]PIND 2026'!I247</f>
        <v>7</v>
      </c>
      <c r="G268" s="49" t="s">
        <v>289</v>
      </c>
      <c r="H268" s="136">
        <f>+'[2]reporte T1'!K248</f>
        <v>0</v>
      </c>
      <c r="I268" s="55">
        <f>+H268/F268</f>
        <v>0</v>
      </c>
      <c r="J268" s="31" t="str">
        <f t="shared" si="40"/>
        <v>MUY BAJO</v>
      </c>
      <c r="K268" s="33">
        <f>+[1]PINDTOTAL!L247</f>
        <v>323000000</v>
      </c>
      <c r="L268" s="33">
        <f>+'[3]2. DETALLADO MARZO 2026'!D273</f>
        <v>251759548</v>
      </c>
      <c r="M268" s="123">
        <f t="shared" ref="M268:M331" si="44">+L268/K268</f>
        <v>0.77944132507739938</v>
      </c>
      <c r="N268" s="33">
        <f>+'[3]2. DETALLADO MARZO 2026'!H273</f>
        <v>45868535</v>
      </c>
      <c r="O268" s="33">
        <f t="shared" ref="O268:O331" si="45">+N268</f>
        <v>45868535</v>
      </c>
      <c r="P268" s="122">
        <f t="shared" ref="P268:P319" si="46">+O268/L268</f>
        <v>0.18219183885728935</v>
      </c>
      <c r="Q268" s="31" t="str">
        <f t="shared" si="41"/>
        <v>MUY BAJO</v>
      </c>
      <c r="R268" s="98"/>
      <c r="S268" s="32">
        <f>+I268*P268</f>
        <v>0</v>
      </c>
      <c r="T268" s="31" t="str">
        <f t="shared" si="35"/>
        <v>MUY BAJO</v>
      </c>
    </row>
    <row r="269" spans="1:20" ht="38.25" x14ac:dyDescent="0.25">
      <c r="A269" s="154"/>
      <c r="B269" s="10" t="s">
        <v>160</v>
      </c>
      <c r="C269" s="3" t="s">
        <v>29</v>
      </c>
      <c r="D269" s="1" t="s">
        <v>161</v>
      </c>
      <c r="E269" s="49">
        <v>1</v>
      </c>
      <c r="F269" s="130">
        <f>+'[1]PIND 2026'!I248</f>
        <v>1</v>
      </c>
      <c r="G269" s="49" t="s">
        <v>289</v>
      </c>
      <c r="H269" s="136">
        <f>+'[2]reporte T1'!K249</f>
        <v>0</v>
      </c>
      <c r="I269" s="55">
        <f>+H269/F269</f>
        <v>0</v>
      </c>
      <c r="J269" s="31" t="str">
        <f t="shared" si="40"/>
        <v>MUY BAJO</v>
      </c>
      <c r="K269" s="33">
        <f>+[1]PINDTOTAL!L248</f>
        <v>39000000</v>
      </c>
      <c r="L269" s="33">
        <f>+'[3]2. DETALLADO MARZO 2026'!D274</f>
        <v>30803266</v>
      </c>
      <c r="M269" s="123">
        <f t="shared" si="44"/>
        <v>0.78982733333333333</v>
      </c>
      <c r="N269" s="33">
        <f>+'[3]2. DETALLADO MARZO 2026'!H274</f>
        <v>3150000</v>
      </c>
      <c r="O269" s="33">
        <f t="shared" si="45"/>
        <v>3150000</v>
      </c>
      <c r="P269" s="122">
        <f t="shared" si="46"/>
        <v>0.10226188352884398</v>
      </c>
      <c r="Q269" s="31" t="str">
        <f t="shared" si="41"/>
        <v>MUY BAJO</v>
      </c>
      <c r="R269" s="98"/>
      <c r="S269" s="32">
        <f>+I269*P269</f>
        <v>0</v>
      </c>
      <c r="T269" s="31" t="str">
        <f t="shared" si="35"/>
        <v>MUY BAJO</v>
      </c>
    </row>
    <row r="270" spans="1:20" ht="38.25" x14ac:dyDescent="0.25">
      <c r="A270" s="154"/>
      <c r="B270" s="10" t="s">
        <v>160</v>
      </c>
      <c r="C270" s="3" t="s">
        <v>30</v>
      </c>
      <c r="D270" s="1" t="s">
        <v>161</v>
      </c>
      <c r="E270" s="49">
        <v>1</v>
      </c>
      <c r="F270" s="130">
        <f>+'[1]PIND 2026'!I249</f>
        <v>1</v>
      </c>
      <c r="G270" s="49" t="s">
        <v>289</v>
      </c>
      <c r="H270" s="136">
        <f>+'[2]reporte T1'!K250</f>
        <v>0</v>
      </c>
      <c r="I270" s="55">
        <f>+H270/F270</f>
        <v>0</v>
      </c>
      <c r="J270" s="31" t="str">
        <f t="shared" si="40"/>
        <v>MUY BAJO</v>
      </c>
      <c r="K270" s="33">
        <f>+[1]PINDTOTAL!L249</f>
        <v>39000000</v>
      </c>
      <c r="L270" s="33">
        <f>+'[3]2. DETALLADO MARZO 2026'!D275</f>
        <v>44313066</v>
      </c>
      <c r="M270" s="123">
        <f t="shared" si="44"/>
        <v>1.1362324615384616</v>
      </c>
      <c r="N270" s="33">
        <f>+'[3]2. DETALLADO MARZO 2026'!H275</f>
        <v>0</v>
      </c>
      <c r="O270" s="33">
        <f t="shared" si="45"/>
        <v>0</v>
      </c>
      <c r="P270" s="122">
        <f t="shared" si="46"/>
        <v>0</v>
      </c>
      <c r="Q270" s="31" t="str">
        <f t="shared" si="41"/>
        <v>MUY BAJO</v>
      </c>
      <c r="R270" s="98"/>
      <c r="S270" s="32">
        <f>+I270*P270</f>
        <v>0</v>
      </c>
      <c r="T270" s="31" t="str">
        <f t="shared" si="35"/>
        <v>MUY BAJO</v>
      </c>
    </row>
    <row r="271" spans="1:20" ht="38.25" x14ac:dyDescent="0.25">
      <c r="A271" s="154"/>
      <c r="B271" s="10" t="s">
        <v>160</v>
      </c>
      <c r="C271" s="3" t="s">
        <v>31</v>
      </c>
      <c r="D271" s="1" t="s">
        <v>161</v>
      </c>
      <c r="E271" s="49">
        <v>1</v>
      </c>
      <c r="F271" s="130">
        <f>+'[1]PIND 2026'!I250</f>
        <v>2</v>
      </c>
      <c r="G271" s="49" t="s">
        <v>289</v>
      </c>
      <c r="H271" s="136">
        <f>+'[2]reporte T1'!K251</f>
        <v>0</v>
      </c>
      <c r="I271" s="55">
        <f>+H271/F271</f>
        <v>0</v>
      </c>
      <c r="J271" s="31" t="str">
        <f t="shared" si="40"/>
        <v>MUY BAJO</v>
      </c>
      <c r="K271" s="33">
        <f>+[1]PINDTOTAL!L250</f>
        <v>78000000</v>
      </c>
      <c r="L271" s="33">
        <f>+'[3]2. DETALLADO MARZO 2026'!D276</f>
        <v>90000000</v>
      </c>
      <c r="M271" s="123">
        <f t="shared" si="44"/>
        <v>1.1538461538461537</v>
      </c>
      <c r="N271" s="33">
        <f>+'[3]2. DETALLADO MARZO 2026'!H276</f>
        <v>0</v>
      </c>
      <c r="O271" s="33">
        <f t="shared" si="45"/>
        <v>0</v>
      </c>
      <c r="P271" s="122">
        <f t="shared" si="46"/>
        <v>0</v>
      </c>
      <c r="Q271" s="31" t="str">
        <f t="shared" si="41"/>
        <v>MUY BAJO</v>
      </c>
      <c r="R271" s="98"/>
      <c r="S271" s="32">
        <f>+I271*P271</f>
        <v>0</v>
      </c>
      <c r="T271" s="31" t="str">
        <f t="shared" si="35"/>
        <v>MUY BAJO</v>
      </c>
    </row>
    <row r="272" spans="1:20" ht="38.25" x14ac:dyDescent="0.25">
      <c r="A272" s="154"/>
      <c r="B272" s="10" t="s">
        <v>160</v>
      </c>
      <c r="C272" s="3" t="s">
        <v>27</v>
      </c>
      <c r="D272" s="1" t="s">
        <v>162</v>
      </c>
      <c r="E272" s="49">
        <v>25</v>
      </c>
      <c r="F272" s="130">
        <f>+'[1]PIND 2026'!I251</f>
        <v>6</v>
      </c>
      <c r="G272" s="49" t="s">
        <v>289</v>
      </c>
      <c r="H272" s="136">
        <f>+'[2]reporte T1'!K252</f>
        <v>0</v>
      </c>
      <c r="I272" s="55">
        <f>+H272/F272</f>
        <v>0</v>
      </c>
      <c r="J272" s="31" t="str">
        <f t="shared" si="40"/>
        <v>MUY BAJO</v>
      </c>
      <c r="K272" s="33">
        <f>+[1]PINDTOTAL!L251</f>
        <v>522000000</v>
      </c>
      <c r="L272" s="33">
        <f>+'[3]2. DETALLADO MARZO 2026'!D277</f>
        <v>279798882</v>
      </c>
      <c r="M272" s="123">
        <f t="shared" si="44"/>
        <v>0.53601318390804598</v>
      </c>
      <c r="N272" s="33">
        <f>+'[3]2. DETALLADO MARZO 2026'!H277</f>
        <v>59673333</v>
      </c>
      <c r="O272" s="33">
        <f t="shared" si="45"/>
        <v>59673333</v>
      </c>
      <c r="P272" s="122">
        <f t="shared" si="46"/>
        <v>0.21327223530507172</v>
      </c>
      <c r="Q272" s="31" t="str">
        <f t="shared" si="41"/>
        <v>BAJO</v>
      </c>
      <c r="R272" s="98"/>
      <c r="S272" s="32">
        <f>+I272*P272</f>
        <v>0</v>
      </c>
      <c r="T272" s="31" t="str">
        <f t="shared" si="35"/>
        <v>MUY BAJO</v>
      </c>
    </row>
    <row r="273" spans="1:20" ht="38.25" x14ac:dyDescent="0.25">
      <c r="A273" s="154"/>
      <c r="B273" s="10" t="s">
        <v>160</v>
      </c>
      <c r="C273" s="3" t="s">
        <v>29</v>
      </c>
      <c r="D273" s="1" t="s">
        <v>162</v>
      </c>
      <c r="E273" s="49">
        <v>0</v>
      </c>
      <c r="F273" s="130">
        <f>+'[1]PIND 2026'!I252</f>
        <v>0</v>
      </c>
      <c r="G273" s="49" t="s">
        <v>289</v>
      </c>
      <c r="H273" s="136">
        <f>+'[2]reporte T1'!K253</f>
        <v>0</v>
      </c>
      <c r="I273" s="55"/>
      <c r="J273" s="31" t="s">
        <v>293</v>
      </c>
      <c r="K273" s="33">
        <f>+[1]PINDTOTAL!L252</f>
        <v>0</v>
      </c>
      <c r="L273" s="33">
        <f>+'[3]2. DETALLADO MARZO 2026'!D278</f>
        <v>0</v>
      </c>
      <c r="M273" s="123" t="e">
        <f t="shared" si="44"/>
        <v>#DIV/0!</v>
      </c>
      <c r="N273" s="33">
        <f>+'[3]2. DETALLADO MARZO 2026'!H278</f>
        <v>0</v>
      </c>
      <c r="O273" s="33">
        <f t="shared" si="45"/>
        <v>0</v>
      </c>
      <c r="P273" s="122"/>
      <c r="Q273" s="31" t="s">
        <v>293</v>
      </c>
      <c r="R273" s="98"/>
      <c r="S273" s="32"/>
      <c r="T273" s="31" t="s">
        <v>293</v>
      </c>
    </row>
    <row r="274" spans="1:20" ht="38.25" x14ac:dyDescent="0.25">
      <c r="A274" s="154"/>
      <c r="B274" s="10" t="s">
        <v>160</v>
      </c>
      <c r="C274" s="3" t="s">
        <v>30</v>
      </c>
      <c r="D274" s="1" t="s">
        <v>162</v>
      </c>
      <c r="E274" s="49">
        <v>0</v>
      </c>
      <c r="F274" s="130">
        <f>+'[1]PIND 2026'!I253</f>
        <v>0</v>
      </c>
      <c r="G274" s="49" t="s">
        <v>289</v>
      </c>
      <c r="H274" s="136">
        <f>+'[2]reporte T1'!K254</f>
        <v>0</v>
      </c>
      <c r="I274" s="55"/>
      <c r="J274" s="31" t="s">
        <v>293</v>
      </c>
      <c r="K274" s="33">
        <f>+[1]PINDTOTAL!L253</f>
        <v>0</v>
      </c>
      <c r="L274" s="33">
        <f>+'[3]2. DETALLADO MARZO 2026'!D279</f>
        <v>0</v>
      </c>
      <c r="M274" s="123" t="e">
        <f t="shared" si="44"/>
        <v>#DIV/0!</v>
      </c>
      <c r="N274" s="33">
        <f>+'[3]2. DETALLADO MARZO 2026'!H279</f>
        <v>0</v>
      </c>
      <c r="O274" s="33">
        <f t="shared" si="45"/>
        <v>0</v>
      </c>
      <c r="P274" s="122"/>
      <c r="Q274" s="31" t="s">
        <v>293</v>
      </c>
      <c r="R274" s="98"/>
      <c r="S274" s="32"/>
      <c r="T274" s="31" t="s">
        <v>293</v>
      </c>
    </row>
    <row r="275" spans="1:20" ht="38.25" x14ac:dyDescent="0.25">
      <c r="A275" s="154"/>
      <c r="B275" s="10" t="s">
        <v>160</v>
      </c>
      <c r="C275" s="3" t="s">
        <v>31</v>
      </c>
      <c r="D275" s="1" t="s">
        <v>162</v>
      </c>
      <c r="E275" s="49">
        <v>0</v>
      </c>
      <c r="F275" s="130">
        <f>+'[1]PIND 2026'!I254</f>
        <v>0</v>
      </c>
      <c r="G275" s="49" t="s">
        <v>289</v>
      </c>
      <c r="H275" s="136">
        <f>+'[2]reporte T1'!K255</f>
        <v>0</v>
      </c>
      <c r="I275" s="55"/>
      <c r="J275" s="31" t="s">
        <v>293</v>
      </c>
      <c r="K275" s="33">
        <f>+[1]PINDTOTAL!L254</f>
        <v>0</v>
      </c>
      <c r="L275" s="33">
        <f>+'[3]2. DETALLADO MARZO 2026'!D280</f>
        <v>0</v>
      </c>
      <c r="M275" s="123" t="e">
        <f t="shared" si="44"/>
        <v>#DIV/0!</v>
      </c>
      <c r="N275" s="33">
        <f>+'[3]2. DETALLADO MARZO 2026'!H280</f>
        <v>0</v>
      </c>
      <c r="O275" s="33">
        <f t="shared" si="45"/>
        <v>0</v>
      </c>
      <c r="P275" s="122"/>
      <c r="Q275" s="31" t="s">
        <v>293</v>
      </c>
      <c r="R275" s="98"/>
      <c r="S275" s="32"/>
      <c r="T275" s="31" t="s">
        <v>293</v>
      </c>
    </row>
    <row r="276" spans="1:20" ht="38.25" x14ac:dyDescent="0.25">
      <c r="A276" s="154"/>
      <c r="B276" s="10" t="s">
        <v>160</v>
      </c>
      <c r="C276" s="3" t="s">
        <v>27</v>
      </c>
      <c r="D276" s="1" t="s">
        <v>163</v>
      </c>
      <c r="E276" s="49">
        <v>5</v>
      </c>
      <c r="F276" s="130">
        <f>+'[1]PIND 2026'!I255</f>
        <v>1</v>
      </c>
      <c r="G276" s="49" t="s">
        <v>289</v>
      </c>
      <c r="H276" s="136">
        <f>+'[2]reporte T1'!K256</f>
        <v>0</v>
      </c>
      <c r="I276" s="55">
        <f>+H276/F276</f>
        <v>0</v>
      </c>
      <c r="J276" s="31" t="str">
        <f t="shared" si="40"/>
        <v>MUY BAJO</v>
      </c>
      <c r="K276" s="33">
        <f>+[1]PINDTOTAL!L255</f>
        <v>305202500</v>
      </c>
      <c r="L276" s="33">
        <f>+'[3]2. DETALLADO MARZO 2026'!D281</f>
        <v>334056000</v>
      </c>
      <c r="M276" s="123">
        <f t="shared" si="44"/>
        <v>1.094538871732702</v>
      </c>
      <c r="N276" s="33">
        <f>+'[3]2. DETALLADO MARZO 2026'!H281</f>
        <v>69153866</v>
      </c>
      <c r="O276" s="33">
        <f t="shared" si="45"/>
        <v>69153866</v>
      </c>
      <c r="P276" s="122">
        <f t="shared" si="46"/>
        <v>0.20701279426203989</v>
      </c>
      <c r="Q276" s="31" t="str">
        <f t="shared" ref="Q276:Q284" si="47">IF(P276&lt;=20%,"MUY BAJO",IF(AND(P276&gt;20%,P276&lt;=40%),"BAJO",IF(AND(P276&gt;40%,P276&lt;=60%),"MEDIO",IF(AND(P276&gt;60%,P276&lt;=80%),"ALTO","MUY ALTO"))))</f>
        <v>BAJO</v>
      </c>
      <c r="R276" s="98"/>
      <c r="S276" s="32">
        <f>+I276*P276</f>
        <v>0</v>
      </c>
      <c r="T276" s="31" t="str">
        <f t="shared" si="35"/>
        <v>MUY BAJO</v>
      </c>
    </row>
    <row r="277" spans="1:20" ht="38.25" x14ac:dyDescent="0.25">
      <c r="A277" s="154"/>
      <c r="B277" s="10" t="s">
        <v>160</v>
      </c>
      <c r="C277" s="3" t="s">
        <v>27</v>
      </c>
      <c r="D277" s="1" t="s">
        <v>164</v>
      </c>
      <c r="E277" s="49">
        <v>3</v>
      </c>
      <c r="F277" s="130">
        <f>+'[1]PIND 2026'!I256</f>
        <v>0</v>
      </c>
      <c r="G277" s="49" t="s">
        <v>289</v>
      </c>
      <c r="H277" s="136">
        <f>+'[2]reporte T1'!K257</f>
        <v>0</v>
      </c>
      <c r="I277" s="55"/>
      <c r="J277" s="31" t="s">
        <v>293</v>
      </c>
      <c r="K277" s="33">
        <f>+[1]PINDTOTAL!L256</f>
        <v>200000000</v>
      </c>
      <c r="L277" s="33">
        <f>+'[3]2. DETALLADO MARZO 2026'!D282</f>
        <v>0</v>
      </c>
      <c r="M277" s="123">
        <f t="shared" si="44"/>
        <v>0</v>
      </c>
      <c r="N277" s="33">
        <f>+'[3]2. DETALLADO MARZO 2026'!H282</f>
        <v>0</v>
      </c>
      <c r="O277" s="33">
        <f t="shared" si="45"/>
        <v>0</v>
      </c>
      <c r="P277" s="122" t="e">
        <f t="shared" si="46"/>
        <v>#DIV/0!</v>
      </c>
      <c r="Q277" s="31" t="e">
        <f t="shared" si="47"/>
        <v>#DIV/0!</v>
      </c>
      <c r="R277" s="98"/>
      <c r="S277" s="32" t="e">
        <f>+I277*P277</f>
        <v>#DIV/0!</v>
      </c>
      <c r="T277" s="31" t="e">
        <f t="shared" si="35"/>
        <v>#DIV/0!</v>
      </c>
    </row>
    <row r="278" spans="1:20" ht="51" x14ac:dyDescent="0.25">
      <c r="A278" s="154"/>
      <c r="B278" s="10" t="s">
        <v>165</v>
      </c>
      <c r="C278" s="3" t="s">
        <v>1</v>
      </c>
      <c r="D278" s="1" t="s">
        <v>166</v>
      </c>
      <c r="E278" s="49">
        <v>19</v>
      </c>
      <c r="F278" s="130">
        <f>+'[1]PIND 2026'!I257</f>
        <v>3</v>
      </c>
      <c r="G278" s="49" t="s">
        <v>289</v>
      </c>
      <c r="H278" s="136">
        <f>+'[2]reporte T1'!K258</f>
        <v>2</v>
      </c>
      <c r="I278" s="55">
        <f t="shared" ref="I278:I284" si="48">+H278/F278</f>
        <v>0.66666666666666663</v>
      </c>
      <c r="J278" s="31" t="str">
        <f t="shared" si="40"/>
        <v>ALTO</v>
      </c>
      <c r="K278" s="33">
        <f>+[1]PINDTOTAL!L257</f>
        <v>45700000</v>
      </c>
      <c r="L278" s="33">
        <f>+'[3]2. DETALLADO MARZO 2026'!D283</f>
        <v>35315872</v>
      </c>
      <c r="M278" s="123">
        <f t="shared" si="44"/>
        <v>0.77277619256017505</v>
      </c>
      <c r="N278" s="33">
        <f>+'[3]2. DETALLADO MARZO 2026'!H283</f>
        <v>19883150</v>
      </c>
      <c r="O278" s="33">
        <f t="shared" si="45"/>
        <v>19883150</v>
      </c>
      <c r="P278" s="122">
        <f t="shared" si="46"/>
        <v>0.5630088929985928</v>
      </c>
      <c r="Q278" s="31" t="str">
        <f t="shared" si="47"/>
        <v>MEDIO</v>
      </c>
      <c r="R278" s="98"/>
      <c r="S278" s="32">
        <f>+I278*P278</f>
        <v>0.37533926199906187</v>
      </c>
      <c r="T278" s="31" t="str">
        <f t="shared" si="35"/>
        <v>BAJO</v>
      </c>
    </row>
    <row r="279" spans="1:20" ht="63.75" x14ac:dyDescent="0.25">
      <c r="A279" s="154"/>
      <c r="B279" s="10" t="s">
        <v>165</v>
      </c>
      <c r="C279" s="3" t="s">
        <v>1</v>
      </c>
      <c r="D279" s="1" t="s">
        <v>167</v>
      </c>
      <c r="E279" s="49">
        <v>0</v>
      </c>
      <c r="F279" s="130">
        <f>+'[1]PIND 2026'!I258</f>
        <v>1</v>
      </c>
      <c r="G279" s="49" t="s">
        <v>289</v>
      </c>
      <c r="H279" s="136">
        <f>+'[2]reporte T1'!K259</f>
        <v>0</v>
      </c>
      <c r="I279" s="55">
        <f t="shared" si="48"/>
        <v>0</v>
      </c>
      <c r="J279" s="31" t="str">
        <f t="shared" si="40"/>
        <v>MUY BAJO</v>
      </c>
      <c r="K279" s="33">
        <f>+[1]PINDTOTAL!L258</f>
        <v>68000000</v>
      </c>
      <c r="L279" s="33">
        <f>+'[3]2. DETALLADO MARZO 2026'!D284</f>
        <v>20000000</v>
      </c>
      <c r="M279" s="123">
        <f t="shared" si="44"/>
        <v>0.29411764705882354</v>
      </c>
      <c r="N279" s="33">
        <f>+'[3]2. DETALLADO MARZO 2026'!H284</f>
        <v>0</v>
      </c>
      <c r="O279" s="33">
        <f t="shared" si="45"/>
        <v>0</v>
      </c>
      <c r="P279" s="122">
        <f t="shared" si="46"/>
        <v>0</v>
      </c>
      <c r="Q279" s="31" t="str">
        <f t="shared" si="47"/>
        <v>MUY BAJO</v>
      </c>
      <c r="R279" s="98"/>
      <c r="S279" s="32">
        <f>+I279*P279</f>
        <v>0</v>
      </c>
      <c r="T279" s="31" t="str">
        <f t="shared" si="35"/>
        <v>MUY BAJO</v>
      </c>
    </row>
    <row r="280" spans="1:20" ht="25.5" x14ac:dyDescent="0.25">
      <c r="A280" s="154"/>
      <c r="B280" s="10" t="s">
        <v>165</v>
      </c>
      <c r="C280" s="3" t="s">
        <v>1</v>
      </c>
      <c r="D280" s="1" t="s">
        <v>168</v>
      </c>
      <c r="E280" s="49">
        <v>7</v>
      </c>
      <c r="F280" s="130">
        <f>+'[1]PIND 2026'!I259</f>
        <v>2</v>
      </c>
      <c r="G280" s="49" t="s">
        <v>289</v>
      </c>
      <c r="H280" s="136">
        <f>+'[2]reporte T1'!K260</f>
        <v>0</v>
      </c>
      <c r="I280" s="55">
        <f t="shared" si="48"/>
        <v>0</v>
      </c>
      <c r="J280" s="31" t="str">
        <f t="shared" si="40"/>
        <v>MUY BAJO</v>
      </c>
      <c r="K280" s="33">
        <f>+[1]PINDTOTAL!L259</f>
        <v>60000000</v>
      </c>
      <c r="L280" s="33">
        <f>+'[3]2. DETALLADO MARZO 2026'!D285</f>
        <v>55000000</v>
      </c>
      <c r="M280" s="123">
        <f t="shared" si="44"/>
        <v>0.91666666666666663</v>
      </c>
      <c r="N280" s="33">
        <f>+'[3]2. DETALLADO MARZO 2026'!H285</f>
        <v>0</v>
      </c>
      <c r="O280" s="33">
        <f t="shared" si="45"/>
        <v>0</v>
      </c>
      <c r="P280" s="122">
        <f t="shared" si="46"/>
        <v>0</v>
      </c>
      <c r="Q280" s="31" t="str">
        <f t="shared" si="47"/>
        <v>MUY BAJO</v>
      </c>
      <c r="R280" s="98"/>
      <c r="S280" s="32">
        <f>+I280*P280</f>
        <v>0</v>
      </c>
      <c r="T280" s="31" t="str">
        <f t="shared" si="35"/>
        <v>MUY BAJO</v>
      </c>
    </row>
    <row r="281" spans="1:20" ht="38.25" x14ac:dyDescent="0.25">
      <c r="A281" s="154"/>
      <c r="B281" s="10" t="s">
        <v>165</v>
      </c>
      <c r="C281" s="3" t="s">
        <v>1</v>
      </c>
      <c r="D281" s="1" t="s">
        <v>169</v>
      </c>
      <c r="E281" s="49">
        <v>9</v>
      </c>
      <c r="F281" s="130">
        <f>+'[1]PIND 2026'!I260</f>
        <v>10</v>
      </c>
      <c r="G281" s="49" t="s">
        <v>291</v>
      </c>
      <c r="H281" s="136">
        <f>+'[2]reporte T1'!K261</f>
        <v>10</v>
      </c>
      <c r="I281" s="55">
        <f t="shared" si="48"/>
        <v>1</v>
      </c>
      <c r="J281" s="31" t="str">
        <f t="shared" si="40"/>
        <v>MUY ALTO</v>
      </c>
      <c r="K281" s="33">
        <f>+[1]PINDTOTAL!L260</f>
        <v>66400000</v>
      </c>
      <c r="L281" s="33">
        <f>+'[3]2. DETALLADO MARZO 2026'!D286</f>
        <v>48275838</v>
      </c>
      <c r="M281" s="123">
        <f t="shared" si="44"/>
        <v>0.72704575301204821</v>
      </c>
      <c r="N281" s="33">
        <f>+'[3]2. DETALLADO MARZO 2026'!H286</f>
        <v>19180000</v>
      </c>
      <c r="O281" s="33">
        <f t="shared" si="45"/>
        <v>19180000</v>
      </c>
      <c r="P281" s="122">
        <f t="shared" si="46"/>
        <v>0.39730019808252731</v>
      </c>
      <c r="Q281" s="31" t="str">
        <f t="shared" si="47"/>
        <v>BAJO</v>
      </c>
      <c r="R281" s="98"/>
      <c r="S281" s="32">
        <f>+I281*P281</f>
        <v>0.39730019808252731</v>
      </c>
      <c r="T281" s="31" t="str">
        <f t="shared" ref="T281:T347" si="49">IF(S281&lt;=20%,"MUY BAJO",IF(AND(S281&gt;20%,S281&lt;=40%),"BAJO",IF(AND(S281&gt;40%,S281&lt;=60%),"MEDIO",IF(AND(S281&gt;60%,S281&lt;=80%),"ALTO","MUY ALTO"))))</f>
        <v>BAJO</v>
      </c>
    </row>
    <row r="282" spans="1:20" ht="63.75" x14ac:dyDescent="0.25">
      <c r="A282" s="154"/>
      <c r="B282" s="10" t="s">
        <v>170</v>
      </c>
      <c r="C282" s="3" t="s">
        <v>1</v>
      </c>
      <c r="D282" s="1" t="s">
        <v>171</v>
      </c>
      <c r="E282" s="49">
        <v>29</v>
      </c>
      <c r="F282" s="130">
        <f>+'[1]PIND 2026'!I261</f>
        <v>27</v>
      </c>
      <c r="G282" s="49" t="s">
        <v>292</v>
      </c>
      <c r="H282" s="136">
        <f>+'[2]reporte T1'!K262</f>
        <v>6</v>
      </c>
      <c r="I282" s="55">
        <f t="shared" si="48"/>
        <v>0.22222222222222221</v>
      </c>
      <c r="J282" s="31" t="str">
        <f t="shared" si="40"/>
        <v>BAJO</v>
      </c>
      <c r="K282" s="33">
        <f>+[1]PINDTOTAL!L261</f>
        <v>54000000</v>
      </c>
      <c r="L282" s="33">
        <f>+'[3]2. DETALLADO MARZO 2026'!D287</f>
        <v>27307986</v>
      </c>
      <c r="M282" s="123">
        <f t="shared" si="44"/>
        <v>0.50570344444444448</v>
      </c>
      <c r="N282" s="33">
        <f>+'[3]2. DETALLADO MARZO 2026'!H287</f>
        <v>3061597</v>
      </c>
      <c r="O282" s="33">
        <f t="shared" si="45"/>
        <v>3061597</v>
      </c>
      <c r="P282" s="122">
        <f t="shared" si="46"/>
        <v>0.11211361394428722</v>
      </c>
      <c r="Q282" s="31" t="str">
        <f t="shared" si="47"/>
        <v>MUY BAJO</v>
      </c>
      <c r="R282" s="98"/>
      <c r="S282" s="32">
        <f>+I282*P282</f>
        <v>2.4914136432063826E-2</v>
      </c>
      <c r="T282" s="31" t="str">
        <f t="shared" si="49"/>
        <v>MUY BAJO</v>
      </c>
    </row>
    <row r="283" spans="1:20" ht="63.75" x14ac:dyDescent="0.25">
      <c r="A283" s="154"/>
      <c r="B283" s="10" t="s">
        <v>170</v>
      </c>
      <c r="C283" s="3" t="s">
        <v>1</v>
      </c>
      <c r="D283" s="1" t="s">
        <v>172</v>
      </c>
      <c r="E283" s="49">
        <v>51</v>
      </c>
      <c r="F283" s="130">
        <f>+'[1]PIND 2026'!I262</f>
        <v>53</v>
      </c>
      <c r="G283" s="49" t="s">
        <v>291</v>
      </c>
      <c r="H283" s="136">
        <f>+'[2]reporte T1'!K263</f>
        <v>53</v>
      </c>
      <c r="I283" s="55">
        <f t="shared" si="48"/>
        <v>1</v>
      </c>
      <c r="J283" s="31" t="str">
        <f t="shared" si="40"/>
        <v>MUY ALTO</v>
      </c>
      <c r="K283" s="33">
        <f>+[1]PINDTOTAL!L262</f>
        <v>419000000</v>
      </c>
      <c r="L283" s="33">
        <f>+'[3]2. DETALLADO MARZO 2026'!D288</f>
        <v>196549852</v>
      </c>
      <c r="M283" s="123">
        <f t="shared" si="44"/>
        <v>0.46909272553699283</v>
      </c>
      <c r="N283" s="33">
        <f>+'[3]2. DETALLADO MARZO 2026'!H288</f>
        <v>68300560</v>
      </c>
      <c r="O283" s="33">
        <f t="shared" si="45"/>
        <v>68300560</v>
      </c>
      <c r="P283" s="122">
        <f t="shared" si="46"/>
        <v>0.34749738707511213</v>
      </c>
      <c r="Q283" s="31" t="str">
        <f t="shared" si="47"/>
        <v>BAJO</v>
      </c>
      <c r="R283" s="98"/>
      <c r="S283" s="32">
        <f>+I283*P283</f>
        <v>0.34749738707511213</v>
      </c>
      <c r="T283" s="31" t="str">
        <f t="shared" si="49"/>
        <v>BAJO</v>
      </c>
    </row>
    <row r="284" spans="1:20" ht="63.75" x14ac:dyDescent="0.25">
      <c r="A284" s="154"/>
      <c r="B284" s="10" t="s">
        <v>170</v>
      </c>
      <c r="C284" s="3" t="s">
        <v>27</v>
      </c>
      <c r="D284" s="1" t="s">
        <v>173</v>
      </c>
      <c r="E284" s="49">
        <v>129</v>
      </c>
      <c r="F284" s="130">
        <f>+'[1]PIND 2026'!I263</f>
        <v>149</v>
      </c>
      <c r="G284" s="49" t="s">
        <v>291</v>
      </c>
      <c r="H284" s="136">
        <f>+'[2]reporte T1'!K264</f>
        <v>133</v>
      </c>
      <c r="I284" s="55">
        <f t="shared" si="48"/>
        <v>0.89261744966442957</v>
      </c>
      <c r="J284" s="31" t="str">
        <f t="shared" si="40"/>
        <v>MUY ALTO</v>
      </c>
      <c r="K284" s="33">
        <f>+[1]PINDTOTAL!L263</f>
        <v>298000000</v>
      </c>
      <c r="L284" s="33">
        <f>+'[3]2. DETALLADO MARZO 2026'!D289</f>
        <v>32000000</v>
      </c>
      <c r="M284" s="123">
        <f t="shared" si="44"/>
        <v>0.10738255033557047</v>
      </c>
      <c r="N284" s="33">
        <f>+'[3]2. DETALLADO MARZO 2026'!H289</f>
        <v>0</v>
      </c>
      <c r="O284" s="33">
        <f t="shared" si="45"/>
        <v>0</v>
      </c>
      <c r="P284" s="122">
        <f t="shared" si="46"/>
        <v>0</v>
      </c>
      <c r="Q284" s="31" t="str">
        <f t="shared" si="47"/>
        <v>MUY BAJO</v>
      </c>
      <c r="R284" s="98"/>
      <c r="S284" s="32">
        <f>+I284*P284</f>
        <v>0</v>
      </c>
      <c r="T284" s="31" t="str">
        <f t="shared" si="49"/>
        <v>MUY BAJO</v>
      </c>
    </row>
    <row r="285" spans="1:20" ht="63.75" x14ac:dyDescent="0.25">
      <c r="A285" s="154"/>
      <c r="B285" s="10" t="s">
        <v>170</v>
      </c>
      <c r="C285" s="3" t="s">
        <v>29</v>
      </c>
      <c r="D285" s="1" t="s">
        <v>173</v>
      </c>
      <c r="E285" s="49">
        <v>0</v>
      </c>
      <c r="F285" s="130">
        <f>+'[1]PIND 2026'!I264</f>
        <v>0</v>
      </c>
      <c r="G285" s="49" t="s">
        <v>291</v>
      </c>
      <c r="H285" s="136">
        <f>+'[2]reporte T1'!K265</f>
        <v>0</v>
      </c>
      <c r="I285" s="55"/>
      <c r="J285" s="31" t="s">
        <v>293</v>
      </c>
      <c r="K285" s="33">
        <f>+[1]PINDTOTAL!L264</f>
        <v>0</v>
      </c>
      <c r="L285" s="33">
        <f>+'[3]2. DETALLADO MARZO 2026'!D290</f>
        <v>0</v>
      </c>
      <c r="M285" s="123" t="e">
        <f t="shared" si="44"/>
        <v>#DIV/0!</v>
      </c>
      <c r="N285" s="33">
        <f>+'[3]2. DETALLADO MARZO 2026'!H290</f>
        <v>0</v>
      </c>
      <c r="O285" s="33">
        <f t="shared" si="45"/>
        <v>0</v>
      </c>
      <c r="P285" s="122"/>
      <c r="Q285" s="31" t="s">
        <v>293</v>
      </c>
      <c r="R285" s="98"/>
      <c r="S285" s="32"/>
      <c r="T285" s="31" t="s">
        <v>293</v>
      </c>
    </row>
    <row r="286" spans="1:20" ht="63.75" x14ac:dyDescent="0.25">
      <c r="A286" s="154"/>
      <c r="B286" s="10" t="s">
        <v>170</v>
      </c>
      <c r="C286" s="3" t="s">
        <v>30</v>
      </c>
      <c r="D286" s="1" t="s">
        <v>173</v>
      </c>
      <c r="E286" s="49">
        <v>0</v>
      </c>
      <c r="F286" s="130">
        <f>+'[1]PIND 2026'!I265</f>
        <v>0</v>
      </c>
      <c r="G286" s="49" t="s">
        <v>291</v>
      </c>
      <c r="H286" s="136">
        <f>+'[2]reporte T1'!K266</f>
        <v>0</v>
      </c>
      <c r="I286" s="55"/>
      <c r="J286" s="31" t="s">
        <v>293</v>
      </c>
      <c r="K286" s="33">
        <f>+[1]PINDTOTAL!L265</f>
        <v>0</v>
      </c>
      <c r="L286" s="33">
        <f>+'[3]2. DETALLADO MARZO 2026'!D291</f>
        <v>0</v>
      </c>
      <c r="M286" s="123" t="e">
        <f t="shared" si="44"/>
        <v>#DIV/0!</v>
      </c>
      <c r="N286" s="33">
        <f>+'[3]2. DETALLADO MARZO 2026'!H291</f>
        <v>0</v>
      </c>
      <c r="O286" s="33">
        <f t="shared" si="45"/>
        <v>0</v>
      </c>
      <c r="P286" s="122"/>
      <c r="Q286" s="31" t="s">
        <v>293</v>
      </c>
      <c r="R286" s="98"/>
      <c r="S286" s="32"/>
      <c r="T286" s="31" t="s">
        <v>293</v>
      </c>
    </row>
    <row r="287" spans="1:20" ht="63.75" x14ac:dyDescent="0.25">
      <c r="A287" s="154"/>
      <c r="B287" s="10" t="s">
        <v>170</v>
      </c>
      <c r="C287" s="3" t="s">
        <v>31</v>
      </c>
      <c r="D287" s="1" t="s">
        <v>173</v>
      </c>
      <c r="E287" s="49">
        <v>1</v>
      </c>
      <c r="F287" s="130">
        <f>+'[1]PIND 2026'!I266</f>
        <v>1</v>
      </c>
      <c r="G287" s="49" t="s">
        <v>291</v>
      </c>
      <c r="H287" s="136">
        <f>+'[2]reporte T1'!K267</f>
        <v>0</v>
      </c>
      <c r="I287" s="55">
        <f>+H287/F287</f>
        <v>0</v>
      </c>
      <c r="J287" s="31" t="str">
        <f t="shared" si="40"/>
        <v>MUY BAJO</v>
      </c>
      <c r="K287" s="33">
        <f>+[1]PINDTOTAL!L266</f>
        <v>2000000</v>
      </c>
      <c r="L287" s="33">
        <f>+'[3]2. DETALLADO MARZO 2026'!D292</f>
        <v>0</v>
      </c>
      <c r="M287" s="123">
        <f t="shared" si="44"/>
        <v>0</v>
      </c>
      <c r="N287" s="33">
        <f>+'[3]2. DETALLADO MARZO 2026'!H292</f>
        <v>0</v>
      </c>
      <c r="O287" s="33">
        <f t="shared" si="45"/>
        <v>0</v>
      </c>
      <c r="P287" s="122" t="e">
        <f t="shared" si="46"/>
        <v>#DIV/0!</v>
      </c>
      <c r="Q287" s="31" t="s">
        <v>293</v>
      </c>
      <c r="R287" s="98"/>
      <c r="S287" s="32" t="e">
        <f>+I287*P287</f>
        <v>#DIV/0!</v>
      </c>
      <c r="T287" s="31" t="e">
        <f t="shared" si="49"/>
        <v>#DIV/0!</v>
      </c>
    </row>
    <row r="288" spans="1:20" ht="63.75" x14ac:dyDescent="0.25">
      <c r="A288" s="154"/>
      <c r="B288" s="10" t="s">
        <v>170</v>
      </c>
      <c r="C288" s="3" t="s">
        <v>1</v>
      </c>
      <c r="D288" s="1" t="s">
        <v>174</v>
      </c>
      <c r="E288" s="49">
        <v>6</v>
      </c>
      <c r="F288" s="130">
        <f>+'[1]PIND 2026'!I267</f>
        <v>7</v>
      </c>
      <c r="G288" s="49" t="s">
        <v>289</v>
      </c>
      <c r="H288" s="136">
        <f>+'[2]reporte T1'!K268</f>
        <v>7</v>
      </c>
      <c r="I288" s="55">
        <f>+H288/F288</f>
        <v>1</v>
      </c>
      <c r="J288" s="31" t="str">
        <f t="shared" si="40"/>
        <v>MUY ALTO</v>
      </c>
      <c r="K288" s="33">
        <f>+[1]PINDTOTAL!L267</f>
        <v>350000000</v>
      </c>
      <c r="L288" s="33">
        <f>+'[3]2. DETALLADO MARZO 2026'!D293</f>
        <v>117021695</v>
      </c>
      <c r="M288" s="123">
        <f t="shared" si="44"/>
        <v>0.33434770000000003</v>
      </c>
      <c r="N288" s="33">
        <f>+'[3]2. DETALLADO MARZO 2026'!H293</f>
        <v>68163537</v>
      </c>
      <c r="O288" s="33">
        <f t="shared" si="45"/>
        <v>68163537</v>
      </c>
      <c r="P288" s="122">
        <f t="shared" si="46"/>
        <v>0.58248632443753268</v>
      </c>
      <c r="Q288" s="31" t="str">
        <f t="shared" ref="Q288:Q308" si="50">IF(P288&lt;=20%,"MUY BAJO",IF(AND(P288&gt;20%,P288&lt;=40%),"BAJO",IF(AND(P288&gt;40%,P288&lt;=60%),"MEDIO",IF(AND(P288&gt;60%,P288&lt;=80%),"ALTO","MUY ALTO"))))</f>
        <v>MEDIO</v>
      </c>
      <c r="R288" s="98"/>
      <c r="S288" s="32">
        <f>+I288*P288</f>
        <v>0.58248632443753268</v>
      </c>
      <c r="T288" s="31" t="str">
        <f t="shared" si="49"/>
        <v>MEDIO</v>
      </c>
    </row>
    <row r="289" spans="1:20" ht="63.75" x14ac:dyDescent="0.25">
      <c r="A289" s="154"/>
      <c r="B289" s="10" t="s">
        <v>170</v>
      </c>
      <c r="C289" s="3" t="s">
        <v>1</v>
      </c>
      <c r="D289" s="1" t="s">
        <v>175</v>
      </c>
      <c r="E289" s="49">
        <v>1</v>
      </c>
      <c r="F289" s="130">
        <f>+'[1]PIND 2026'!I268</f>
        <v>1</v>
      </c>
      <c r="G289" s="49" t="s">
        <v>291</v>
      </c>
      <c r="H289" s="136">
        <f>+'[2]reporte T1'!K269</f>
        <v>1</v>
      </c>
      <c r="I289" s="55">
        <f>+H289/F289</f>
        <v>1</v>
      </c>
      <c r="J289" s="31" t="str">
        <f t="shared" si="40"/>
        <v>MUY ALTO</v>
      </c>
      <c r="K289" s="33">
        <f>+[1]PINDTOTAL!L268</f>
        <v>0</v>
      </c>
      <c r="L289" s="33">
        <f>+'[3]2. DETALLADO MARZO 2026'!D294</f>
        <v>0</v>
      </c>
      <c r="M289" s="123" t="e">
        <f t="shared" si="44"/>
        <v>#DIV/0!</v>
      </c>
      <c r="N289" s="33">
        <f>+'[3]2. DETALLADO MARZO 2026'!H294</f>
        <v>0</v>
      </c>
      <c r="O289" s="33">
        <f t="shared" si="45"/>
        <v>0</v>
      </c>
      <c r="P289" s="122" t="e">
        <f t="shared" si="46"/>
        <v>#DIV/0!</v>
      </c>
      <c r="Q289" s="31" t="e">
        <f t="shared" si="50"/>
        <v>#DIV/0!</v>
      </c>
      <c r="R289" s="98"/>
      <c r="S289" s="32" t="e">
        <f>+I289*P289</f>
        <v>#DIV/0!</v>
      </c>
      <c r="T289" s="31" t="e">
        <f t="shared" si="49"/>
        <v>#DIV/0!</v>
      </c>
    </row>
    <row r="290" spans="1:20" ht="38.25" x14ac:dyDescent="0.25">
      <c r="A290" s="154"/>
      <c r="B290" s="10" t="s">
        <v>176</v>
      </c>
      <c r="C290" s="3" t="s">
        <v>1</v>
      </c>
      <c r="D290" s="1" t="s">
        <v>177</v>
      </c>
      <c r="E290" s="49">
        <v>2</v>
      </c>
      <c r="F290" s="130">
        <f>+'[1]PIND 2026'!I269</f>
        <v>2</v>
      </c>
      <c r="G290" s="49" t="s">
        <v>291</v>
      </c>
      <c r="H290" s="136">
        <f>+'[2]reporte T1'!K270</f>
        <v>0.85</v>
      </c>
      <c r="I290" s="55">
        <f>+H290/F290</f>
        <v>0.42499999999999999</v>
      </c>
      <c r="J290" s="31" t="str">
        <f t="shared" si="40"/>
        <v>MEDIO</v>
      </c>
      <c r="K290" s="33">
        <f>+[1]PINDTOTAL!L269</f>
        <v>70000000</v>
      </c>
      <c r="L290" s="33">
        <f>+'[3]2. DETALLADO MARZO 2026'!D295</f>
        <v>42600800</v>
      </c>
      <c r="M290" s="123">
        <f t="shared" si="44"/>
        <v>0.60858285714285709</v>
      </c>
      <c r="N290" s="33">
        <f>+'[3]2. DETALLADO MARZO 2026'!H295</f>
        <v>0</v>
      </c>
      <c r="O290" s="33">
        <f t="shared" si="45"/>
        <v>0</v>
      </c>
      <c r="P290" s="122">
        <f t="shared" si="46"/>
        <v>0</v>
      </c>
      <c r="Q290" s="31" t="str">
        <f t="shared" si="50"/>
        <v>MUY BAJO</v>
      </c>
      <c r="R290" s="98"/>
      <c r="S290" s="32">
        <f>+I290*P290</f>
        <v>0</v>
      </c>
      <c r="T290" s="31" t="str">
        <f t="shared" si="49"/>
        <v>MUY BAJO</v>
      </c>
    </row>
    <row r="291" spans="1:20" ht="51" x14ac:dyDescent="0.25">
      <c r="A291" s="154"/>
      <c r="B291" s="11" t="s">
        <v>317</v>
      </c>
      <c r="C291" s="20"/>
      <c r="D291" s="7"/>
      <c r="E291" s="52"/>
      <c r="F291" s="76"/>
      <c r="G291" s="52"/>
      <c r="H291" s="76"/>
      <c r="I291" s="77">
        <f>+AVERAGE(I268:I290)</f>
        <v>0.36508860815019523</v>
      </c>
      <c r="J291" s="35" t="str">
        <f t="shared" si="40"/>
        <v>BAJO</v>
      </c>
      <c r="K291" s="36">
        <f>SUM(K268:K290)</f>
        <v>2939302500</v>
      </c>
      <c r="L291" s="36">
        <f>SUM(L268:L290)</f>
        <v>1604802805</v>
      </c>
      <c r="M291" s="74">
        <f>+L291/K291</f>
        <v>0.54598082538289272</v>
      </c>
      <c r="N291" s="36">
        <f>SUM(N268:N290)</f>
        <v>356434578</v>
      </c>
      <c r="O291" s="36">
        <f>SUM(O268:O290)</f>
        <v>356434578</v>
      </c>
      <c r="P291" s="105">
        <f>+O291/L291</f>
        <v>0.22210490715088199</v>
      </c>
      <c r="Q291" s="31" t="str">
        <f t="shared" si="50"/>
        <v>BAJO</v>
      </c>
      <c r="R291" s="98"/>
      <c r="S291" s="73">
        <f>+I291*P291</f>
        <v>8.1087971415043855E-2</v>
      </c>
      <c r="T291" s="31" t="str">
        <f t="shared" si="49"/>
        <v>MUY BAJO</v>
      </c>
    </row>
    <row r="292" spans="1:20" ht="25.5" x14ac:dyDescent="0.25">
      <c r="A292" s="154"/>
      <c r="B292" s="10" t="s">
        <v>178</v>
      </c>
      <c r="C292" s="3" t="s">
        <v>1</v>
      </c>
      <c r="D292" s="1" t="s">
        <v>179</v>
      </c>
      <c r="E292" s="54">
        <v>3</v>
      </c>
      <c r="F292" s="130">
        <f>+'[1]PIND 2026'!I270</f>
        <v>1</v>
      </c>
      <c r="G292" s="49" t="s">
        <v>289</v>
      </c>
      <c r="H292" s="136">
        <f>+'[2]reporte T1'!K271</f>
        <v>0</v>
      </c>
      <c r="I292" s="55">
        <f t="shared" ref="I292:I297" si="51">+H292/F292</f>
        <v>0</v>
      </c>
      <c r="J292" s="31" t="str">
        <f t="shared" si="40"/>
        <v>MUY BAJO</v>
      </c>
      <c r="K292" s="33">
        <f>+[1]PINDTOTAL!L270</f>
        <v>3000000000</v>
      </c>
      <c r="L292" s="33">
        <f>+'[3]2. DETALLADO MARZO 2026'!D297</f>
        <v>0</v>
      </c>
      <c r="M292" s="123">
        <f t="shared" si="44"/>
        <v>0</v>
      </c>
      <c r="N292" s="33">
        <f>+'[3]2. DETALLADO MARZO 2026'!H297</f>
        <v>0</v>
      </c>
      <c r="O292" s="33">
        <f t="shared" si="45"/>
        <v>0</v>
      </c>
      <c r="P292" s="122" t="e">
        <f t="shared" si="46"/>
        <v>#DIV/0!</v>
      </c>
      <c r="Q292" s="31" t="e">
        <f t="shared" si="50"/>
        <v>#DIV/0!</v>
      </c>
      <c r="R292" s="98"/>
      <c r="S292" s="32" t="e">
        <f>+I292*P292</f>
        <v>#DIV/0!</v>
      </c>
      <c r="T292" s="31" t="e">
        <f t="shared" si="49"/>
        <v>#DIV/0!</v>
      </c>
    </row>
    <row r="293" spans="1:20" ht="51" x14ac:dyDescent="0.25">
      <c r="A293" s="154"/>
      <c r="B293" s="10" t="s">
        <v>178</v>
      </c>
      <c r="C293" s="3" t="s">
        <v>1</v>
      </c>
      <c r="D293" s="1" t="s">
        <v>180</v>
      </c>
      <c r="E293" s="54">
        <v>29</v>
      </c>
      <c r="F293" s="130">
        <f>+'[1]PIND 2026'!I271</f>
        <v>4</v>
      </c>
      <c r="G293" s="49" t="s">
        <v>289</v>
      </c>
      <c r="H293" s="136">
        <f>+'[2]reporte T1'!K272</f>
        <v>0</v>
      </c>
      <c r="I293" s="55">
        <f t="shared" si="51"/>
        <v>0</v>
      </c>
      <c r="J293" s="31" t="str">
        <f t="shared" si="40"/>
        <v>MUY BAJO</v>
      </c>
      <c r="K293" s="33">
        <f>+[1]PINDTOTAL!L271</f>
        <v>672000000</v>
      </c>
      <c r="L293" s="33">
        <f>+'[3]2. DETALLADO MARZO 2026'!D298</f>
        <v>29731296373</v>
      </c>
      <c r="M293" s="123">
        <f t="shared" si="44"/>
        <v>44.243000555059524</v>
      </c>
      <c r="N293" s="33">
        <f>+'[3]2. DETALLADO MARZO 2026'!H298</f>
        <v>22595884607</v>
      </c>
      <c r="O293" s="33">
        <f t="shared" si="45"/>
        <v>22595884607</v>
      </c>
      <c r="P293" s="122">
        <f t="shared" si="46"/>
        <v>0.76000334205137754</v>
      </c>
      <c r="Q293" s="31" t="str">
        <f t="shared" si="50"/>
        <v>ALTO</v>
      </c>
      <c r="R293" s="98"/>
      <c r="S293" s="32">
        <f>+I293*P293</f>
        <v>0</v>
      </c>
      <c r="T293" s="31" t="str">
        <f t="shared" si="49"/>
        <v>MUY BAJO</v>
      </c>
    </row>
    <row r="294" spans="1:20" ht="38.25" x14ac:dyDescent="0.25">
      <c r="A294" s="154"/>
      <c r="B294" s="10" t="s">
        <v>178</v>
      </c>
      <c r="C294" s="3" t="s">
        <v>1</v>
      </c>
      <c r="D294" s="1" t="s">
        <v>181</v>
      </c>
      <c r="E294" s="49">
        <v>0</v>
      </c>
      <c r="F294" s="130">
        <f>+'[1]PIND 2026'!I272</f>
        <v>1</v>
      </c>
      <c r="G294" s="49" t="s">
        <v>290</v>
      </c>
      <c r="H294" s="136">
        <f>+'[2]reporte T1'!K273</f>
        <v>0</v>
      </c>
      <c r="I294" s="55">
        <f t="shared" si="51"/>
        <v>0</v>
      </c>
      <c r="J294" s="31" t="str">
        <f t="shared" si="40"/>
        <v>MUY BAJO</v>
      </c>
      <c r="K294" s="33">
        <f>+[1]PINDTOTAL!L272</f>
        <v>210000000</v>
      </c>
      <c r="L294" s="33">
        <f>+'[3]2. DETALLADO MARZO 2026'!D299</f>
        <v>0</v>
      </c>
      <c r="M294" s="123">
        <f t="shared" si="44"/>
        <v>0</v>
      </c>
      <c r="N294" s="33">
        <f>+'[3]2. DETALLADO MARZO 2026'!H299</f>
        <v>0</v>
      </c>
      <c r="O294" s="33">
        <f t="shared" si="45"/>
        <v>0</v>
      </c>
      <c r="P294" s="122" t="e">
        <f t="shared" si="46"/>
        <v>#DIV/0!</v>
      </c>
      <c r="Q294" s="31" t="e">
        <f t="shared" si="50"/>
        <v>#DIV/0!</v>
      </c>
      <c r="R294" s="98"/>
      <c r="S294" s="32" t="e">
        <f>+I294*P294</f>
        <v>#DIV/0!</v>
      </c>
      <c r="T294" s="31" t="e">
        <f t="shared" si="49"/>
        <v>#DIV/0!</v>
      </c>
    </row>
    <row r="295" spans="1:20" ht="63.75" x14ac:dyDescent="0.25">
      <c r="A295" s="154"/>
      <c r="B295" s="10" t="s">
        <v>178</v>
      </c>
      <c r="C295" s="3" t="s">
        <v>1</v>
      </c>
      <c r="D295" s="1" t="s">
        <v>182</v>
      </c>
      <c r="E295" s="49">
        <v>4</v>
      </c>
      <c r="F295" s="130">
        <f>+'[1]PIND 2026'!I273</f>
        <v>3</v>
      </c>
      <c r="G295" s="49" t="s">
        <v>289</v>
      </c>
      <c r="H295" s="136">
        <f>+'[2]reporte T1'!K274</f>
        <v>9</v>
      </c>
      <c r="I295" s="55">
        <f t="shared" si="51"/>
        <v>3</v>
      </c>
      <c r="J295" s="31" t="str">
        <f t="shared" si="40"/>
        <v>MUY ALTO</v>
      </c>
      <c r="K295" s="33">
        <f>+[1]PINDTOTAL!L273</f>
        <v>47250000</v>
      </c>
      <c r="L295" s="33">
        <f>+'[3]2. DETALLADO MARZO 2026'!D300</f>
        <v>55955809</v>
      </c>
      <c r="M295" s="123">
        <f t="shared" si="44"/>
        <v>1.1842499259259258</v>
      </c>
      <c r="N295" s="33">
        <f>+'[3]2. DETALLADO MARZO 2026'!H300</f>
        <v>5824055</v>
      </c>
      <c r="O295" s="33">
        <f t="shared" si="45"/>
        <v>5824055</v>
      </c>
      <c r="P295" s="122">
        <f t="shared" si="46"/>
        <v>0.10408311673234856</v>
      </c>
      <c r="Q295" s="31" t="str">
        <f t="shared" si="50"/>
        <v>MUY BAJO</v>
      </c>
      <c r="R295" s="98"/>
      <c r="S295" s="32">
        <f>+I295*P295</f>
        <v>0.31224935019704569</v>
      </c>
      <c r="T295" s="31" t="str">
        <f t="shared" si="49"/>
        <v>BAJO</v>
      </c>
    </row>
    <row r="296" spans="1:20" ht="25.5" x14ac:dyDescent="0.25">
      <c r="A296" s="154"/>
      <c r="B296" s="10" t="s">
        <v>178</v>
      </c>
      <c r="C296" s="3" t="s">
        <v>1</v>
      </c>
      <c r="D296" s="1" t="s">
        <v>183</v>
      </c>
      <c r="E296" s="49">
        <v>274</v>
      </c>
      <c r="F296" s="130">
        <f>+'[1]PIND 2026'!I274</f>
        <v>10</v>
      </c>
      <c r="G296" s="49" t="s">
        <v>289</v>
      </c>
      <c r="H296" s="136">
        <f>+'[2]reporte T1'!K275</f>
        <v>0</v>
      </c>
      <c r="I296" s="55">
        <f t="shared" si="51"/>
        <v>0</v>
      </c>
      <c r="J296" s="31" t="str">
        <f t="shared" si="40"/>
        <v>MUY BAJO</v>
      </c>
      <c r="K296" s="33">
        <f>+[1]PINDTOTAL!L274</f>
        <v>16800000</v>
      </c>
      <c r="L296" s="33">
        <f>+'[3]2. DETALLADO MARZO 2026'!D301</f>
        <v>3545678</v>
      </c>
      <c r="M296" s="123">
        <f t="shared" si="44"/>
        <v>0.2110522619047619</v>
      </c>
      <c r="N296" s="33">
        <f>+'[3]2. DETALLADO MARZO 2026'!H301</f>
        <v>0</v>
      </c>
      <c r="O296" s="33">
        <f t="shared" si="45"/>
        <v>0</v>
      </c>
      <c r="P296" s="122">
        <f t="shared" si="46"/>
        <v>0</v>
      </c>
      <c r="Q296" s="31" t="str">
        <f t="shared" si="50"/>
        <v>MUY BAJO</v>
      </c>
      <c r="R296" s="98"/>
      <c r="S296" s="32">
        <f>+I296*P296</f>
        <v>0</v>
      </c>
      <c r="T296" s="31" t="str">
        <f t="shared" si="49"/>
        <v>MUY BAJO</v>
      </c>
    </row>
    <row r="297" spans="1:20" ht="51" x14ac:dyDescent="0.25">
      <c r="A297" s="154"/>
      <c r="B297" s="10" t="s">
        <v>178</v>
      </c>
      <c r="C297" s="3" t="s">
        <v>1</v>
      </c>
      <c r="D297" s="1" t="s">
        <v>184</v>
      </c>
      <c r="E297" s="49">
        <v>2</v>
      </c>
      <c r="F297" s="130">
        <f>+'[1]PIND 2026'!I275</f>
        <v>1</v>
      </c>
      <c r="G297" s="49" t="s">
        <v>289</v>
      </c>
      <c r="H297" s="136">
        <f>+'[2]reporte T1'!K276</f>
        <v>0</v>
      </c>
      <c r="I297" s="55">
        <f t="shared" si="51"/>
        <v>0</v>
      </c>
      <c r="J297" s="31" t="str">
        <f t="shared" si="40"/>
        <v>MUY BAJO</v>
      </c>
      <c r="K297" s="33">
        <f>+[1]PINDTOTAL!L275</f>
        <v>210000000</v>
      </c>
      <c r="L297" s="33">
        <f>+'[3]2. DETALLADO MARZO 2026'!D302</f>
        <v>0</v>
      </c>
      <c r="M297" s="123">
        <f t="shared" si="44"/>
        <v>0</v>
      </c>
      <c r="N297" s="33">
        <f>+'[3]2. DETALLADO MARZO 2026'!H302</f>
        <v>0</v>
      </c>
      <c r="O297" s="33">
        <f t="shared" si="45"/>
        <v>0</v>
      </c>
      <c r="P297" s="122" t="e">
        <f t="shared" si="46"/>
        <v>#DIV/0!</v>
      </c>
      <c r="Q297" s="31" t="e">
        <f t="shared" si="50"/>
        <v>#DIV/0!</v>
      </c>
      <c r="R297" s="98"/>
      <c r="S297" s="32" t="e">
        <f>+I297*P297</f>
        <v>#DIV/0!</v>
      </c>
      <c r="T297" s="31" t="e">
        <f t="shared" si="49"/>
        <v>#DIV/0!</v>
      </c>
    </row>
    <row r="298" spans="1:20" ht="38.25" x14ac:dyDescent="0.25">
      <c r="A298" s="154"/>
      <c r="B298" s="11" t="s">
        <v>316</v>
      </c>
      <c r="C298" s="20"/>
      <c r="D298" s="7"/>
      <c r="E298" s="52"/>
      <c r="F298" s="76"/>
      <c r="G298" s="52"/>
      <c r="H298" s="76"/>
      <c r="I298" s="77">
        <f>+AVERAGE(I292:I297)</f>
        <v>0.5</v>
      </c>
      <c r="J298" s="35" t="str">
        <f t="shared" si="40"/>
        <v>MEDIO</v>
      </c>
      <c r="K298" s="36">
        <f>SUM(K292:K297)</f>
        <v>4156050000</v>
      </c>
      <c r="L298" s="36">
        <f>SUM(L292:L297)</f>
        <v>29790797860</v>
      </c>
      <c r="M298" s="74">
        <f>+L298/K298</f>
        <v>7.1680556923039909</v>
      </c>
      <c r="N298" s="36">
        <f>SUM(N292:N297)</f>
        <v>22601708662</v>
      </c>
      <c r="O298" s="36">
        <f>SUM(O292:O297)</f>
        <v>22601708662</v>
      </c>
      <c r="P298" s="105">
        <f>+O298/L298</f>
        <v>0.75868087750503777</v>
      </c>
      <c r="Q298" s="31" t="str">
        <f t="shared" si="50"/>
        <v>ALTO</v>
      </c>
      <c r="R298" s="95"/>
      <c r="S298" s="73">
        <f>+I298*P298</f>
        <v>0.37934043875251888</v>
      </c>
      <c r="T298" s="35" t="str">
        <f t="shared" si="49"/>
        <v>BAJO</v>
      </c>
    </row>
    <row r="299" spans="1:20" ht="51" x14ac:dyDescent="0.25">
      <c r="A299" s="154"/>
      <c r="B299" s="10" t="s">
        <v>185</v>
      </c>
      <c r="C299" s="3" t="s">
        <v>1</v>
      </c>
      <c r="D299" s="1" t="s">
        <v>186</v>
      </c>
      <c r="E299" s="49">
        <v>3772</v>
      </c>
      <c r="F299" s="130">
        <f>+'[1]PIND 2026'!I276</f>
        <v>1000</v>
      </c>
      <c r="G299" s="49" t="s">
        <v>289</v>
      </c>
      <c r="H299" s="136">
        <f>+'[2]reporte T1'!K277</f>
        <v>282</v>
      </c>
      <c r="I299" s="55">
        <f t="shared" ref="I299:I308" si="52">+H299/F299</f>
        <v>0.28199999999999997</v>
      </c>
      <c r="J299" s="31" t="str">
        <f t="shared" si="40"/>
        <v>BAJO</v>
      </c>
      <c r="K299" s="33">
        <f>+[1]PINDTOTAL!L276</f>
        <v>80000000</v>
      </c>
      <c r="L299" s="33">
        <f>+'[3]2. DETALLADO MARZO 2026'!D304</f>
        <v>15817668</v>
      </c>
      <c r="M299" s="123">
        <f t="shared" si="44"/>
        <v>0.19772085</v>
      </c>
      <c r="N299" s="33">
        <f>+'[3]2. DETALLADO MARZO 2026'!H304</f>
        <v>13800000</v>
      </c>
      <c r="O299" s="33">
        <f t="shared" si="45"/>
        <v>13800000</v>
      </c>
      <c r="P299" s="122">
        <f t="shared" si="46"/>
        <v>0.8724421324306465</v>
      </c>
      <c r="Q299" s="31" t="str">
        <f t="shared" si="50"/>
        <v>MUY ALTO</v>
      </c>
      <c r="R299" s="98"/>
      <c r="S299" s="32">
        <f>+I299*P299</f>
        <v>0.24602868134544228</v>
      </c>
      <c r="T299" s="31" t="str">
        <f t="shared" si="49"/>
        <v>BAJO</v>
      </c>
    </row>
    <row r="300" spans="1:20" ht="51" x14ac:dyDescent="0.25">
      <c r="A300" s="154"/>
      <c r="B300" s="10" t="s">
        <v>185</v>
      </c>
      <c r="C300" s="3" t="s">
        <v>27</v>
      </c>
      <c r="D300" s="1" t="s">
        <v>187</v>
      </c>
      <c r="E300" s="49">
        <v>281</v>
      </c>
      <c r="F300" s="130">
        <f>+'[1]PIND 2026'!I277</f>
        <v>15</v>
      </c>
      <c r="G300" s="49" t="s">
        <v>289</v>
      </c>
      <c r="H300" s="136">
        <f>+'[2]reporte T1'!K278</f>
        <v>0</v>
      </c>
      <c r="I300" s="55">
        <f t="shared" si="52"/>
        <v>0</v>
      </c>
      <c r="J300" s="31" t="str">
        <f t="shared" si="40"/>
        <v>MUY BAJO</v>
      </c>
      <c r="K300" s="33">
        <f>+[1]PINDTOTAL!L277</f>
        <v>148000000</v>
      </c>
      <c r="L300" s="33">
        <f>+'[3]2. DETALLADO MARZO 2026'!D305</f>
        <v>56000000</v>
      </c>
      <c r="M300" s="123">
        <f t="shared" si="44"/>
        <v>0.3783783783783784</v>
      </c>
      <c r="N300" s="33">
        <f>+'[3]2. DETALLADO MARZO 2026'!H305</f>
        <v>0</v>
      </c>
      <c r="O300" s="33">
        <f t="shared" si="45"/>
        <v>0</v>
      </c>
      <c r="P300" s="122">
        <f t="shared" si="46"/>
        <v>0</v>
      </c>
      <c r="Q300" s="31" t="str">
        <f t="shared" si="50"/>
        <v>MUY BAJO</v>
      </c>
      <c r="R300" s="98"/>
      <c r="S300" s="32">
        <f>+I300*P300</f>
        <v>0</v>
      </c>
      <c r="T300" s="31" t="str">
        <f t="shared" si="49"/>
        <v>MUY BAJO</v>
      </c>
    </row>
    <row r="301" spans="1:20" ht="51" x14ac:dyDescent="0.25">
      <c r="A301" s="154"/>
      <c r="B301" s="10" t="s">
        <v>185</v>
      </c>
      <c r="C301" s="3" t="s">
        <v>29</v>
      </c>
      <c r="D301" s="1" t="s">
        <v>187</v>
      </c>
      <c r="E301" s="49">
        <v>3</v>
      </c>
      <c r="F301" s="130">
        <f>+'[1]PIND 2026'!I278</f>
        <v>2</v>
      </c>
      <c r="G301" s="49" t="s">
        <v>289</v>
      </c>
      <c r="H301" s="136">
        <f>+'[2]reporte T1'!K279</f>
        <v>0</v>
      </c>
      <c r="I301" s="55">
        <f t="shared" si="52"/>
        <v>0</v>
      </c>
      <c r="J301" s="31" t="str">
        <f t="shared" si="40"/>
        <v>MUY BAJO</v>
      </c>
      <c r="K301" s="33">
        <f>+[1]PINDTOTAL!L278</f>
        <v>13000000</v>
      </c>
      <c r="L301" s="33">
        <f>+'[3]2. DETALLADO MARZO 2026'!D306</f>
        <v>13000000</v>
      </c>
      <c r="M301" s="123">
        <f t="shared" si="44"/>
        <v>1</v>
      </c>
      <c r="N301" s="33">
        <f>+'[3]2. DETALLADO MARZO 2026'!H306</f>
        <v>0</v>
      </c>
      <c r="O301" s="33">
        <f t="shared" si="45"/>
        <v>0</v>
      </c>
      <c r="P301" s="122">
        <f t="shared" si="46"/>
        <v>0</v>
      </c>
      <c r="Q301" s="31" t="str">
        <f t="shared" si="50"/>
        <v>MUY BAJO</v>
      </c>
      <c r="R301" s="98"/>
      <c r="S301" s="32">
        <f>+I301*P301</f>
        <v>0</v>
      </c>
      <c r="T301" s="31" t="str">
        <f t="shared" si="49"/>
        <v>MUY BAJO</v>
      </c>
    </row>
    <row r="302" spans="1:20" ht="51" x14ac:dyDescent="0.25">
      <c r="A302" s="154"/>
      <c r="B302" s="10" t="s">
        <v>185</v>
      </c>
      <c r="C302" s="3" t="s">
        <v>30</v>
      </c>
      <c r="D302" s="1" t="s">
        <v>187</v>
      </c>
      <c r="E302" s="49">
        <v>2</v>
      </c>
      <c r="F302" s="130">
        <f>+'[1]PIND 2026'!I279</f>
        <v>2</v>
      </c>
      <c r="G302" s="49" t="s">
        <v>289</v>
      </c>
      <c r="H302" s="136">
        <f>+'[2]reporte T1'!K280</f>
        <v>0</v>
      </c>
      <c r="I302" s="55">
        <f t="shared" si="52"/>
        <v>0</v>
      </c>
      <c r="J302" s="31" t="str">
        <f t="shared" si="40"/>
        <v>MUY BAJO</v>
      </c>
      <c r="K302" s="33">
        <f>+[1]PINDTOTAL!L279</f>
        <v>13000000</v>
      </c>
      <c r="L302" s="33">
        <f>+'[3]2. DETALLADO MARZO 2026'!D307</f>
        <v>23000000</v>
      </c>
      <c r="M302" s="123">
        <f t="shared" si="44"/>
        <v>1.7692307692307692</v>
      </c>
      <c r="N302" s="33">
        <f>+'[3]2. DETALLADO MARZO 2026'!H307</f>
        <v>0</v>
      </c>
      <c r="O302" s="33">
        <f t="shared" si="45"/>
        <v>0</v>
      </c>
      <c r="P302" s="122">
        <f t="shared" si="46"/>
        <v>0</v>
      </c>
      <c r="Q302" s="31" t="str">
        <f t="shared" si="50"/>
        <v>MUY BAJO</v>
      </c>
      <c r="R302" s="98"/>
      <c r="S302" s="32">
        <f>+I302*P302</f>
        <v>0</v>
      </c>
      <c r="T302" s="31" t="str">
        <f t="shared" si="49"/>
        <v>MUY BAJO</v>
      </c>
    </row>
    <row r="303" spans="1:20" ht="51" x14ac:dyDescent="0.25">
      <c r="A303" s="154"/>
      <c r="B303" s="10" t="s">
        <v>185</v>
      </c>
      <c r="C303" s="3" t="s">
        <v>31</v>
      </c>
      <c r="D303" s="1" t="s">
        <v>187</v>
      </c>
      <c r="E303" s="49">
        <v>2</v>
      </c>
      <c r="F303" s="130">
        <f>+'[1]PIND 2026'!I280</f>
        <v>3</v>
      </c>
      <c r="G303" s="49" t="s">
        <v>289</v>
      </c>
      <c r="H303" s="136">
        <f>+'[2]reporte T1'!K281</f>
        <v>0</v>
      </c>
      <c r="I303" s="55">
        <f t="shared" si="52"/>
        <v>0</v>
      </c>
      <c r="J303" s="31" t="str">
        <f t="shared" si="40"/>
        <v>MUY BAJO</v>
      </c>
      <c r="K303" s="33">
        <f>+[1]PINDTOTAL!L280</f>
        <v>19500000</v>
      </c>
      <c r="L303" s="33">
        <f>+'[3]2. DETALLADO MARZO 2026'!D308</f>
        <v>23000000</v>
      </c>
      <c r="M303" s="123">
        <f t="shared" si="44"/>
        <v>1.1794871794871795</v>
      </c>
      <c r="N303" s="33">
        <f>+'[3]2. DETALLADO MARZO 2026'!H308</f>
        <v>0</v>
      </c>
      <c r="O303" s="33">
        <f t="shared" si="45"/>
        <v>0</v>
      </c>
      <c r="P303" s="122">
        <f t="shared" si="46"/>
        <v>0</v>
      </c>
      <c r="Q303" s="31" t="str">
        <f t="shared" si="50"/>
        <v>MUY BAJO</v>
      </c>
      <c r="R303" s="98"/>
      <c r="S303" s="32">
        <f>+I303*P303</f>
        <v>0</v>
      </c>
      <c r="T303" s="31" t="str">
        <f t="shared" si="49"/>
        <v>MUY BAJO</v>
      </c>
    </row>
    <row r="304" spans="1:20" ht="51" x14ac:dyDescent="0.25">
      <c r="A304" s="154"/>
      <c r="B304" s="10" t="s">
        <v>185</v>
      </c>
      <c r="C304" s="3" t="s">
        <v>27</v>
      </c>
      <c r="D304" s="1" t="s">
        <v>188</v>
      </c>
      <c r="E304" s="49">
        <v>161</v>
      </c>
      <c r="F304" s="130">
        <f>+'[1]PIND 2026'!I281</f>
        <v>20</v>
      </c>
      <c r="G304" s="49" t="s">
        <v>289</v>
      </c>
      <c r="H304" s="136">
        <f>+'[2]reporte T1'!K282</f>
        <v>0</v>
      </c>
      <c r="I304" s="55">
        <f t="shared" si="52"/>
        <v>0</v>
      </c>
      <c r="J304" s="31" t="str">
        <f t="shared" si="40"/>
        <v>MUY BAJO</v>
      </c>
      <c r="K304" s="33">
        <f>+[1]PINDTOTAL!L281</f>
        <v>150000000</v>
      </c>
      <c r="L304" s="33">
        <f>+'[3]2. DETALLADO MARZO 2026'!D309</f>
        <v>56315872</v>
      </c>
      <c r="M304" s="123">
        <f t="shared" si="44"/>
        <v>0.37543914666666667</v>
      </c>
      <c r="N304" s="33">
        <f>+'[3]2. DETALLADO MARZO 2026'!H309</f>
        <v>400000</v>
      </c>
      <c r="O304" s="33">
        <f t="shared" si="45"/>
        <v>400000</v>
      </c>
      <c r="P304" s="122">
        <f t="shared" si="46"/>
        <v>7.1027933297383725E-3</v>
      </c>
      <c r="Q304" s="31" t="str">
        <f t="shared" si="50"/>
        <v>MUY BAJO</v>
      </c>
      <c r="R304" s="98"/>
      <c r="S304" s="32">
        <f>+I304*P304</f>
        <v>0</v>
      </c>
      <c r="T304" s="31" t="str">
        <f t="shared" si="49"/>
        <v>MUY BAJO</v>
      </c>
    </row>
    <row r="305" spans="1:20" ht="51" x14ac:dyDescent="0.25">
      <c r="A305" s="154"/>
      <c r="B305" s="10" t="s">
        <v>185</v>
      </c>
      <c r="C305" s="3" t="s">
        <v>29</v>
      </c>
      <c r="D305" s="1" t="s">
        <v>188</v>
      </c>
      <c r="E305" s="49">
        <v>0</v>
      </c>
      <c r="F305" s="130">
        <f>+'[1]PIND 2026'!I282</f>
        <v>2</v>
      </c>
      <c r="G305" s="49" t="s">
        <v>289</v>
      </c>
      <c r="H305" s="136">
        <f>+'[2]reporte T1'!K283</f>
        <v>0</v>
      </c>
      <c r="I305" s="55">
        <f t="shared" si="52"/>
        <v>0</v>
      </c>
      <c r="J305" s="31" t="str">
        <f t="shared" si="40"/>
        <v>MUY BAJO</v>
      </c>
      <c r="K305" s="33">
        <f>+[1]PINDTOTAL!L282</f>
        <v>13000000</v>
      </c>
      <c r="L305" s="33">
        <f>+'[3]2. DETALLADO MARZO 2026'!D310</f>
        <v>7000000</v>
      </c>
      <c r="M305" s="123">
        <f t="shared" si="44"/>
        <v>0.53846153846153844</v>
      </c>
      <c r="N305" s="33">
        <f>+'[3]2. DETALLADO MARZO 2026'!H310</f>
        <v>0</v>
      </c>
      <c r="O305" s="33">
        <f t="shared" si="45"/>
        <v>0</v>
      </c>
      <c r="P305" s="122">
        <f t="shared" si="46"/>
        <v>0</v>
      </c>
      <c r="Q305" s="31" t="str">
        <f t="shared" si="50"/>
        <v>MUY BAJO</v>
      </c>
      <c r="R305" s="98"/>
      <c r="S305" s="32">
        <f>+I305*P305</f>
        <v>0</v>
      </c>
      <c r="T305" s="31" t="str">
        <f t="shared" si="49"/>
        <v>MUY BAJO</v>
      </c>
    </row>
    <row r="306" spans="1:20" ht="51" x14ac:dyDescent="0.25">
      <c r="A306" s="154"/>
      <c r="B306" s="10" t="s">
        <v>185</v>
      </c>
      <c r="C306" s="3" t="s">
        <v>30</v>
      </c>
      <c r="D306" s="1" t="s">
        <v>188</v>
      </c>
      <c r="E306" s="49">
        <v>0</v>
      </c>
      <c r="F306" s="130">
        <f>+'[1]PIND 2026'!I283</f>
        <v>2</v>
      </c>
      <c r="G306" s="49" t="s">
        <v>289</v>
      </c>
      <c r="H306" s="136">
        <f>+'[2]reporte T1'!K284</f>
        <v>0</v>
      </c>
      <c r="I306" s="55">
        <f t="shared" si="52"/>
        <v>0</v>
      </c>
      <c r="J306" s="31" t="str">
        <f t="shared" si="40"/>
        <v>MUY BAJO</v>
      </c>
      <c r="K306" s="33">
        <f>+[1]PINDTOTAL!L283</f>
        <v>13000000</v>
      </c>
      <c r="L306" s="33">
        <f>+'[3]2. DETALLADO MARZO 2026'!D311</f>
        <v>5000000</v>
      </c>
      <c r="M306" s="123">
        <f t="shared" si="44"/>
        <v>0.38461538461538464</v>
      </c>
      <c r="N306" s="33">
        <f>+'[3]2. DETALLADO MARZO 2026'!H311</f>
        <v>0</v>
      </c>
      <c r="O306" s="33">
        <f t="shared" si="45"/>
        <v>0</v>
      </c>
      <c r="P306" s="122">
        <f t="shared" si="46"/>
        <v>0</v>
      </c>
      <c r="Q306" s="31" t="str">
        <f t="shared" si="50"/>
        <v>MUY BAJO</v>
      </c>
      <c r="R306" s="98"/>
      <c r="S306" s="32">
        <f>+I306*P306</f>
        <v>0</v>
      </c>
      <c r="T306" s="31" t="str">
        <f t="shared" si="49"/>
        <v>MUY BAJO</v>
      </c>
    </row>
    <row r="307" spans="1:20" ht="51" x14ac:dyDescent="0.25">
      <c r="A307" s="154"/>
      <c r="B307" s="10" t="s">
        <v>185</v>
      </c>
      <c r="C307" s="3" t="s">
        <v>31</v>
      </c>
      <c r="D307" s="1" t="s">
        <v>188</v>
      </c>
      <c r="E307" s="49">
        <v>0</v>
      </c>
      <c r="F307" s="130">
        <f>+'[1]PIND 2026'!I284</f>
        <v>8</v>
      </c>
      <c r="G307" s="49" t="s">
        <v>289</v>
      </c>
      <c r="H307" s="136">
        <f>+'[2]reporte T1'!K285</f>
        <v>0</v>
      </c>
      <c r="I307" s="55">
        <f t="shared" si="52"/>
        <v>0</v>
      </c>
      <c r="J307" s="31" t="str">
        <f t="shared" si="40"/>
        <v>MUY BAJO</v>
      </c>
      <c r="K307" s="33">
        <f>+[1]PINDTOTAL!L284</f>
        <v>52000000</v>
      </c>
      <c r="L307" s="33">
        <f>+'[3]2. DETALLADO MARZO 2026'!D312</f>
        <v>7000000</v>
      </c>
      <c r="M307" s="123">
        <f t="shared" si="44"/>
        <v>0.13461538461538461</v>
      </c>
      <c r="N307" s="33">
        <f>+'[3]2. DETALLADO MARZO 2026'!H312</f>
        <v>0</v>
      </c>
      <c r="O307" s="33">
        <f t="shared" si="45"/>
        <v>0</v>
      </c>
      <c r="P307" s="122">
        <f t="shared" si="46"/>
        <v>0</v>
      </c>
      <c r="Q307" s="31" t="str">
        <f t="shared" si="50"/>
        <v>MUY BAJO</v>
      </c>
      <c r="R307" s="98"/>
      <c r="S307" s="32">
        <f>+I307*P307</f>
        <v>0</v>
      </c>
      <c r="T307" s="31" t="str">
        <f t="shared" si="49"/>
        <v>MUY BAJO</v>
      </c>
    </row>
    <row r="308" spans="1:20" ht="51" x14ac:dyDescent="0.25">
      <c r="A308" s="154"/>
      <c r="B308" s="10" t="s">
        <v>185</v>
      </c>
      <c r="C308" s="3" t="s">
        <v>27</v>
      </c>
      <c r="D308" s="1" t="s">
        <v>189</v>
      </c>
      <c r="E308" s="49">
        <v>0</v>
      </c>
      <c r="F308" s="130">
        <f>+'[1]PIND 2026'!I285</f>
        <v>5</v>
      </c>
      <c r="G308" s="49" t="s">
        <v>289</v>
      </c>
      <c r="H308" s="136">
        <f>+'[2]reporte T1'!K286</f>
        <v>0</v>
      </c>
      <c r="I308" s="55">
        <f t="shared" si="52"/>
        <v>0</v>
      </c>
      <c r="J308" s="31" t="str">
        <f t="shared" si="40"/>
        <v>MUY BAJO</v>
      </c>
      <c r="K308" s="33">
        <f>+[1]PINDTOTAL!L285</f>
        <v>65000000</v>
      </c>
      <c r="L308" s="33">
        <f>+'[3]2. DETALLADO MARZO 2026'!D313</f>
        <v>56940000</v>
      </c>
      <c r="M308" s="123">
        <f t="shared" si="44"/>
        <v>0.876</v>
      </c>
      <c r="N308" s="33">
        <f>+'[3]2. DETALLADO MARZO 2026'!H313</f>
        <v>0</v>
      </c>
      <c r="O308" s="33">
        <f t="shared" si="45"/>
        <v>0</v>
      </c>
      <c r="P308" s="122">
        <f t="shared" si="46"/>
        <v>0</v>
      </c>
      <c r="Q308" s="31" t="str">
        <f t="shared" si="50"/>
        <v>MUY BAJO</v>
      </c>
      <c r="R308" s="98"/>
      <c r="S308" s="32">
        <f>+I308*P308</f>
        <v>0</v>
      </c>
      <c r="T308" s="31" t="str">
        <f t="shared" si="49"/>
        <v>MUY BAJO</v>
      </c>
    </row>
    <row r="309" spans="1:20" ht="51" x14ac:dyDescent="0.25">
      <c r="A309" s="154"/>
      <c r="B309" s="10" t="s">
        <v>185</v>
      </c>
      <c r="C309" s="3" t="s">
        <v>27</v>
      </c>
      <c r="D309" s="1" t="s">
        <v>190</v>
      </c>
      <c r="E309" s="49">
        <v>3</v>
      </c>
      <c r="F309" s="130">
        <f>+'[1]PIND 2026'!I286</f>
        <v>0</v>
      </c>
      <c r="G309" s="49" t="s">
        <v>289</v>
      </c>
      <c r="H309" s="136">
        <f>+'[2]reporte T1'!K287</f>
        <v>0</v>
      </c>
      <c r="I309" s="55"/>
      <c r="J309" s="31" t="s">
        <v>293</v>
      </c>
      <c r="K309" s="33">
        <f>+[1]PINDTOTAL!L286</f>
        <v>0</v>
      </c>
      <c r="L309" s="33">
        <f>+'[3]2. DETALLADO MARZO 2026'!D314</f>
        <v>0</v>
      </c>
      <c r="M309" s="123" t="e">
        <f t="shared" si="44"/>
        <v>#DIV/0!</v>
      </c>
      <c r="N309" s="33">
        <f>+'[3]2. DETALLADO MARZO 2026'!H314</f>
        <v>0</v>
      </c>
      <c r="O309" s="33">
        <f t="shared" si="45"/>
        <v>0</v>
      </c>
      <c r="P309" s="122"/>
      <c r="Q309" s="31" t="s">
        <v>293</v>
      </c>
      <c r="R309" s="98"/>
      <c r="S309" s="32"/>
      <c r="T309" s="31" t="s">
        <v>293</v>
      </c>
    </row>
    <row r="310" spans="1:20" ht="51" x14ac:dyDescent="0.25">
      <c r="A310" s="154"/>
      <c r="B310" s="10" t="s">
        <v>185</v>
      </c>
      <c r="C310" s="3" t="s">
        <v>27</v>
      </c>
      <c r="D310" s="1" t="s">
        <v>191</v>
      </c>
      <c r="E310" s="84">
        <v>165</v>
      </c>
      <c r="F310" s="130">
        <f>+'[1]PIND 2026'!I287</f>
        <v>16</v>
      </c>
      <c r="G310" s="84" t="s">
        <v>289</v>
      </c>
      <c r="H310" s="136">
        <f>+'[2]reporte T1'!K288</f>
        <v>3</v>
      </c>
      <c r="I310" s="55">
        <f t="shared" ref="I310:I320" si="53">+H310/F310</f>
        <v>0.1875</v>
      </c>
      <c r="J310" s="31" t="str">
        <f t="shared" si="40"/>
        <v>MUY BAJO</v>
      </c>
      <c r="K310" s="33">
        <f>+[1]PINDTOTAL!L287</f>
        <v>1137000000</v>
      </c>
      <c r="L310" s="33">
        <f>+'[3]2. DETALLADO MARZO 2026'!D315</f>
        <v>920200000</v>
      </c>
      <c r="M310" s="123">
        <f t="shared" si="44"/>
        <v>0.80932277924362361</v>
      </c>
      <c r="N310" s="33">
        <f>+'[3]2. DETALLADO MARZO 2026'!H315</f>
        <v>233069288</v>
      </c>
      <c r="O310" s="33">
        <f t="shared" si="45"/>
        <v>233069288</v>
      </c>
      <c r="P310" s="122">
        <f t="shared" si="46"/>
        <v>0.25328112149532711</v>
      </c>
      <c r="Q310" s="31" t="str">
        <f t="shared" ref="Q310:Q326" si="54">IF(P310&lt;=20%,"MUY BAJO",IF(AND(P310&gt;20%,P310&lt;=40%),"BAJO",IF(AND(P310&gt;40%,P310&lt;=60%),"MEDIO",IF(AND(P310&gt;60%,P310&lt;=80%),"ALTO","MUY ALTO"))))</f>
        <v>BAJO</v>
      </c>
      <c r="R310" s="98"/>
      <c r="S310" s="32">
        <f>+I310*P310</f>
        <v>4.7490210280373833E-2</v>
      </c>
      <c r="T310" s="31" t="str">
        <f t="shared" si="49"/>
        <v>MUY BAJO</v>
      </c>
    </row>
    <row r="311" spans="1:20" ht="51" x14ac:dyDescent="0.25">
      <c r="A311" s="154"/>
      <c r="B311" s="10" t="s">
        <v>185</v>
      </c>
      <c r="C311" s="3" t="s">
        <v>29</v>
      </c>
      <c r="D311" s="1" t="s">
        <v>191</v>
      </c>
      <c r="E311" s="49">
        <v>3</v>
      </c>
      <c r="F311" s="130">
        <f>+'[1]PIND 2026'!I288</f>
        <v>3</v>
      </c>
      <c r="G311" s="49" t="s">
        <v>289</v>
      </c>
      <c r="H311" s="136">
        <f>+'[2]reporte T1'!K289</f>
        <v>0</v>
      </c>
      <c r="I311" s="55">
        <f t="shared" si="53"/>
        <v>0</v>
      </c>
      <c r="J311" s="31" t="str">
        <f t="shared" si="40"/>
        <v>MUY BAJO</v>
      </c>
      <c r="K311" s="33">
        <f>+[1]PINDTOTAL!L288</f>
        <v>162000000</v>
      </c>
      <c r="L311" s="33">
        <f>+'[3]2. DETALLADO MARZO 2026'!D316</f>
        <v>36644971</v>
      </c>
      <c r="M311" s="123">
        <f t="shared" si="44"/>
        <v>0.22620352469135802</v>
      </c>
      <c r="N311" s="33">
        <f>+'[3]2. DETALLADO MARZO 2026'!H316</f>
        <v>0</v>
      </c>
      <c r="O311" s="33">
        <f t="shared" si="45"/>
        <v>0</v>
      </c>
      <c r="P311" s="122">
        <f t="shared" si="46"/>
        <v>0</v>
      </c>
      <c r="Q311" s="31" t="str">
        <f t="shared" si="54"/>
        <v>MUY BAJO</v>
      </c>
      <c r="R311" s="98"/>
      <c r="S311" s="32">
        <f>+I311*P311</f>
        <v>0</v>
      </c>
      <c r="T311" s="31" t="str">
        <f t="shared" si="49"/>
        <v>MUY BAJO</v>
      </c>
    </row>
    <row r="312" spans="1:20" ht="51" x14ac:dyDescent="0.25">
      <c r="A312" s="154"/>
      <c r="B312" s="10" t="s">
        <v>185</v>
      </c>
      <c r="C312" s="3" t="s">
        <v>30</v>
      </c>
      <c r="D312" s="1" t="s">
        <v>191</v>
      </c>
      <c r="E312" s="49">
        <v>1</v>
      </c>
      <c r="F312" s="130">
        <f>+'[1]PIND 2026'!I289</f>
        <v>2</v>
      </c>
      <c r="G312" s="49" t="s">
        <v>289</v>
      </c>
      <c r="H312" s="136">
        <f>+'[2]reporte T1'!K290</f>
        <v>0</v>
      </c>
      <c r="I312" s="55">
        <f t="shared" si="53"/>
        <v>0</v>
      </c>
      <c r="J312" s="31" t="str">
        <f t="shared" si="40"/>
        <v>MUY BAJO</v>
      </c>
      <c r="K312" s="33">
        <f>+[1]PINDTOTAL!L289</f>
        <v>108000000</v>
      </c>
      <c r="L312" s="33">
        <f>+'[3]2. DETALLADO MARZO 2026'!D317</f>
        <v>41000000</v>
      </c>
      <c r="M312" s="123">
        <f t="shared" si="44"/>
        <v>0.37962962962962965</v>
      </c>
      <c r="N312" s="33">
        <f>+'[3]2. DETALLADO MARZO 2026'!H317</f>
        <v>0</v>
      </c>
      <c r="O312" s="33">
        <f t="shared" si="45"/>
        <v>0</v>
      </c>
      <c r="P312" s="122">
        <f t="shared" si="46"/>
        <v>0</v>
      </c>
      <c r="Q312" s="31" t="str">
        <f t="shared" si="54"/>
        <v>MUY BAJO</v>
      </c>
      <c r="R312" s="98"/>
      <c r="S312" s="32">
        <f>+I312*P312</f>
        <v>0</v>
      </c>
      <c r="T312" s="31" t="str">
        <f t="shared" si="49"/>
        <v>MUY BAJO</v>
      </c>
    </row>
    <row r="313" spans="1:20" ht="51" x14ac:dyDescent="0.25">
      <c r="A313" s="154"/>
      <c r="B313" s="10" t="s">
        <v>185</v>
      </c>
      <c r="C313" s="3" t="s">
        <v>31</v>
      </c>
      <c r="D313" s="1" t="s">
        <v>191</v>
      </c>
      <c r="E313" s="49">
        <v>4</v>
      </c>
      <c r="F313" s="130">
        <f>+'[1]PIND 2026'!I290</f>
        <v>4</v>
      </c>
      <c r="G313" s="49" t="s">
        <v>289</v>
      </c>
      <c r="H313" s="136">
        <f>+'[2]reporte T1'!K291</f>
        <v>0</v>
      </c>
      <c r="I313" s="55">
        <f t="shared" si="53"/>
        <v>0</v>
      </c>
      <c r="J313" s="31" t="str">
        <f t="shared" si="40"/>
        <v>MUY BAJO</v>
      </c>
      <c r="K313" s="33">
        <f>+[1]PINDTOTAL!L290</f>
        <v>216000000</v>
      </c>
      <c r="L313" s="33">
        <f>+'[3]2. DETALLADO MARZO 2026'!D318</f>
        <v>113587334</v>
      </c>
      <c r="M313" s="123">
        <f t="shared" si="44"/>
        <v>0.525867287037037</v>
      </c>
      <c r="N313" s="33">
        <f>+'[3]2. DETALLADO MARZO 2026'!H318</f>
        <v>37866664</v>
      </c>
      <c r="O313" s="33">
        <f t="shared" si="45"/>
        <v>37866664</v>
      </c>
      <c r="P313" s="122">
        <f t="shared" si="46"/>
        <v>0.33337047949377879</v>
      </c>
      <c r="Q313" s="31" t="str">
        <f t="shared" si="54"/>
        <v>BAJO</v>
      </c>
      <c r="R313" s="98"/>
      <c r="S313" s="32">
        <f>+I313*P313</f>
        <v>0</v>
      </c>
      <c r="T313" s="31" t="str">
        <f t="shared" si="49"/>
        <v>MUY BAJO</v>
      </c>
    </row>
    <row r="314" spans="1:20" ht="51" x14ac:dyDescent="0.25">
      <c r="A314" s="154"/>
      <c r="B314" s="10" t="s">
        <v>185</v>
      </c>
      <c r="C314" s="3" t="s">
        <v>1</v>
      </c>
      <c r="D314" s="1" t="s">
        <v>192</v>
      </c>
      <c r="E314" s="49">
        <v>4</v>
      </c>
      <c r="F314" s="130">
        <f>+'[1]PIND 2026'!I291</f>
        <v>5</v>
      </c>
      <c r="G314" s="49" t="s">
        <v>291</v>
      </c>
      <c r="H314" s="136">
        <f>+'[2]reporte T1'!K292</f>
        <v>4</v>
      </c>
      <c r="I314" s="55">
        <f t="shared" si="53"/>
        <v>0.8</v>
      </c>
      <c r="J314" s="31" t="str">
        <f t="shared" si="40"/>
        <v>ALTO</v>
      </c>
      <c r="K314" s="33">
        <f>+[1]PINDTOTAL!L291</f>
        <v>450000000</v>
      </c>
      <c r="L314" s="33">
        <f>+'[3]2. DETALLADO MARZO 2026'!D319</f>
        <v>1470857229</v>
      </c>
      <c r="M314" s="123">
        <f t="shared" si="44"/>
        <v>3.2685716199999999</v>
      </c>
      <c r="N314" s="33">
        <f>+'[3]2. DETALLADO MARZO 2026'!H319</f>
        <v>243430151</v>
      </c>
      <c r="O314" s="33">
        <f t="shared" si="45"/>
        <v>243430151</v>
      </c>
      <c r="P314" s="122">
        <f t="shared" si="46"/>
        <v>0.16550222972048906</v>
      </c>
      <c r="Q314" s="31" t="str">
        <f t="shared" si="54"/>
        <v>MUY BAJO</v>
      </c>
      <c r="R314" s="98"/>
      <c r="S314" s="32">
        <f>+I314*P314</f>
        <v>0.13240178377639125</v>
      </c>
      <c r="T314" s="31" t="str">
        <f t="shared" si="49"/>
        <v>MUY BAJO</v>
      </c>
    </row>
    <row r="315" spans="1:20" ht="63.75" x14ac:dyDescent="0.25">
      <c r="A315" s="154"/>
      <c r="B315" s="10" t="s">
        <v>193</v>
      </c>
      <c r="C315" s="3" t="s">
        <v>1</v>
      </c>
      <c r="D315" s="1" t="s">
        <v>194</v>
      </c>
      <c r="E315" s="49">
        <v>65</v>
      </c>
      <c r="F315" s="130">
        <f>+'[1]PIND 2026'!I292</f>
        <v>2</v>
      </c>
      <c r="G315" s="49" t="s">
        <v>289</v>
      </c>
      <c r="H315" s="136">
        <f>+'[2]reporte T1'!K293</f>
        <v>0</v>
      </c>
      <c r="I315" s="55">
        <f t="shared" si="53"/>
        <v>0</v>
      </c>
      <c r="J315" s="31" t="str">
        <f t="shared" ref="J315:J380" si="55">IF(I315&lt;=20%,"MUY BAJO",IF(AND(I315&gt;20%,I315&lt;=40%),"BAJO",IF(AND(I315&gt;40%,I315&lt;=60%),"MEDIO",IF(AND(I315&gt;60%,I315&lt;=80%),"ALTO","MUY ALTO"))))</f>
        <v>MUY BAJO</v>
      </c>
      <c r="K315" s="33">
        <f>+[1]PINDTOTAL!L292</f>
        <v>123000000</v>
      </c>
      <c r="L315" s="33">
        <f>+'[3]2. DETALLADO MARZO 2026'!D320</f>
        <v>6423000000</v>
      </c>
      <c r="M315" s="123">
        <f t="shared" si="44"/>
        <v>52.219512195121951</v>
      </c>
      <c r="N315" s="33">
        <f>+'[3]2. DETALLADO MARZO 2026'!H320</f>
        <v>2252108462</v>
      </c>
      <c r="O315" s="33">
        <f t="shared" si="45"/>
        <v>2252108462</v>
      </c>
      <c r="P315" s="122">
        <f t="shared" si="46"/>
        <v>0.35063186392651408</v>
      </c>
      <c r="Q315" s="31" t="str">
        <f t="shared" si="54"/>
        <v>BAJO</v>
      </c>
      <c r="R315" s="98"/>
      <c r="S315" s="32">
        <f>+I315*P315</f>
        <v>0</v>
      </c>
      <c r="T315" s="31" t="str">
        <f t="shared" si="49"/>
        <v>MUY BAJO</v>
      </c>
    </row>
    <row r="316" spans="1:20" ht="63.75" x14ac:dyDescent="0.25">
      <c r="A316" s="154"/>
      <c r="B316" s="10" t="s">
        <v>195</v>
      </c>
      <c r="C316" s="3" t="s">
        <v>1</v>
      </c>
      <c r="D316" s="1" t="s">
        <v>196</v>
      </c>
      <c r="E316" s="54">
        <v>10</v>
      </c>
      <c r="F316" s="130">
        <f>+'[1]PIND 2026'!I293</f>
        <v>12</v>
      </c>
      <c r="G316" s="49" t="s">
        <v>289</v>
      </c>
      <c r="H316" s="136">
        <f>+'[2]reporte T1'!K294</f>
        <v>0</v>
      </c>
      <c r="I316" s="55">
        <f t="shared" si="53"/>
        <v>0</v>
      </c>
      <c r="J316" s="31" t="str">
        <f t="shared" si="55"/>
        <v>MUY BAJO</v>
      </c>
      <c r="K316" s="33">
        <f>+[1]PINDTOTAL!L293</f>
        <v>24000000</v>
      </c>
      <c r="L316" s="33">
        <f>+'[3]2. DETALLADO MARZO 2026'!D321</f>
        <v>5000000</v>
      </c>
      <c r="M316" s="123">
        <f t="shared" si="44"/>
        <v>0.20833333333333334</v>
      </c>
      <c r="N316" s="33">
        <f>+'[3]2. DETALLADO MARZO 2026'!H321</f>
        <v>0</v>
      </c>
      <c r="O316" s="33">
        <f t="shared" si="45"/>
        <v>0</v>
      </c>
      <c r="P316" s="122">
        <f t="shared" si="46"/>
        <v>0</v>
      </c>
      <c r="Q316" s="31" t="str">
        <f t="shared" si="54"/>
        <v>MUY BAJO</v>
      </c>
      <c r="R316" s="98"/>
      <c r="S316" s="32">
        <f>+I316*P316</f>
        <v>0</v>
      </c>
      <c r="T316" s="31" t="str">
        <f t="shared" si="49"/>
        <v>MUY BAJO</v>
      </c>
    </row>
    <row r="317" spans="1:20" ht="51" x14ac:dyDescent="0.25">
      <c r="A317" s="154"/>
      <c r="B317" s="10" t="s">
        <v>195</v>
      </c>
      <c r="C317" s="3" t="s">
        <v>27</v>
      </c>
      <c r="D317" s="1" t="s">
        <v>197</v>
      </c>
      <c r="E317" s="54">
        <v>198</v>
      </c>
      <c r="F317" s="130">
        <f>+'[1]PIND 2026'!I294</f>
        <v>51</v>
      </c>
      <c r="G317" s="49" t="s">
        <v>289</v>
      </c>
      <c r="H317" s="136">
        <f>+'[2]reporte T1'!K295</f>
        <v>9</v>
      </c>
      <c r="I317" s="55">
        <f t="shared" si="53"/>
        <v>0.17647058823529413</v>
      </c>
      <c r="J317" s="31" t="str">
        <f t="shared" si="55"/>
        <v>MUY BAJO</v>
      </c>
      <c r="K317" s="33">
        <f>+[1]PINDTOTAL!L294</f>
        <v>200500000</v>
      </c>
      <c r="L317" s="33">
        <f>+'[3]2. DETALLADO MARZO 2026'!D322</f>
        <v>114500000</v>
      </c>
      <c r="M317" s="123">
        <f t="shared" si="44"/>
        <v>0.57107231920199497</v>
      </c>
      <c r="N317" s="33">
        <f>+'[3]2. DETALLADO MARZO 2026'!H322</f>
        <v>17683000</v>
      </c>
      <c r="O317" s="33">
        <f t="shared" si="45"/>
        <v>17683000</v>
      </c>
      <c r="P317" s="122">
        <f t="shared" si="46"/>
        <v>0.15443668122270743</v>
      </c>
      <c r="Q317" s="31" t="str">
        <f t="shared" si="54"/>
        <v>MUY BAJO</v>
      </c>
      <c r="R317" s="98"/>
      <c r="S317" s="32">
        <f>+I317*P317</f>
        <v>2.7253531980477783E-2</v>
      </c>
      <c r="T317" s="31" t="str">
        <f t="shared" si="49"/>
        <v>MUY BAJO</v>
      </c>
    </row>
    <row r="318" spans="1:20" ht="51" x14ac:dyDescent="0.25">
      <c r="A318" s="154"/>
      <c r="B318" s="10" t="s">
        <v>195</v>
      </c>
      <c r="C318" s="3" t="s">
        <v>29</v>
      </c>
      <c r="D318" s="1" t="s">
        <v>197</v>
      </c>
      <c r="E318" s="54">
        <v>13</v>
      </c>
      <c r="F318" s="130">
        <f>+'[1]PIND 2026'!I295</f>
        <v>5</v>
      </c>
      <c r="G318" s="49" t="s">
        <v>289</v>
      </c>
      <c r="H318" s="136">
        <f>+'[2]reporte T1'!K296</f>
        <v>0</v>
      </c>
      <c r="I318" s="55">
        <f t="shared" si="53"/>
        <v>0</v>
      </c>
      <c r="J318" s="31" t="str">
        <f t="shared" si="55"/>
        <v>MUY BAJO</v>
      </c>
      <c r="K318" s="33">
        <f>+[1]PINDTOTAL!L295</f>
        <v>33000000</v>
      </c>
      <c r="L318" s="33">
        <f>+'[3]2. DETALLADO MARZO 2026'!D323</f>
        <v>5000000</v>
      </c>
      <c r="M318" s="123">
        <f t="shared" si="44"/>
        <v>0.15151515151515152</v>
      </c>
      <c r="N318" s="33">
        <f>+'[3]2. DETALLADO MARZO 2026'!H323</f>
        <v>0</v>
      </c>
      <c r="O318" s="33">
        <f t="shared" si="45"/>
        <v>0</v>
      </c>
      <c r="P318" s="122">
        <f t="shared" si="46"/>
        <v>0</v>
      </c>
      <c r="Q318" s="31" t="str">
        <f t="shared" si="54"/>
        <v>MUY BAJO</v>
      </c>
      <c r="R318" s="98"/>
      <c r="S318" s="32">
        <f>+I318*P318</f>
        <v>0</v>
      </c>
      <c r="T318" s="31" t="str">
        <f t="shared" si="49"/>
        <v>MUY BAJO</v>
      </c>
    </row>
    <row r="319" spans="1:20" ht="51" x14ac:dyDescent="0.25">
      <c r="A319" s="154"/>
      <c r="B319" s="10" t="s">
        <v>195</v>
      </c>
      <c r="C319" s="3" t="s">
        <v>30</v>
      </c>
      <c r="D319" s="1" t="s">
        <v>197</v>
      </c>
      <c r="E319" s="54">
        <v>14</v>
      </c>
      <c r="F319" s="130">
        <f>+'[1]PIND 2026'!I296</f>
        <v>5</v>
      </c>
      <c r="G319" s="49" t="s">
        <v>289</v>
      </c>
      <c r="H319" s="136">
        <f>+'[2]reporte T1'!K297</f>
        <v>0</v>
      </c>
      <c r="I319" s="55">
        <f t="shared" si="53"/>
        <v>0</v>
      </c>
      <c r="J319" s="31" t="str">
        <f t="shared" si="55"/>
        <v>MUY BAJO</v>
      </c>
      <c r="K319" s="33">
        <f>+[1]PINDTOTAL!L296</f>
        <v>33000000</v>
      </c>
      <c r="L319" s="33">
        <f>+'[3]2. DETALLADO MARZO 2026'!D324</f>
        <v>5000000</v>
      </c>
      <c r="M319" s="123">
        <f t="shared" si="44"/>
        <v>0.15151515151515152</v>
      </c>
      <c r="N319" s="33">
        <f>+'[3]2. DETALLADO MARZO 2026'!H324</f>
        <v>0</v>
      </c>
      <c r="O319" s="33">
        <f t="shared" si="45"/>
        <v>0</v>
      </c>
      <c r="P319" s="122">
        <f t="shared" si="46"/>
        <v>0</v>
      </c>
      <c r="Q319" s="31" t="str">
        <f t="shared" si="54"/>
        <v>MUY BAJO</v>
      </c>
      <c r="R319" s="98"/>
      <c r="S319" s="32">
        <f>+I319*P319</f>
        <v>0</v>
      </c>
      <c r="T319" s="31" t="str">
        <f t="shared" si="49"/>
        <v>MUY BAJO</v>
      </c>
    </row>
    <row r="320" spans="1:20" ht="51" x14ac:dyDescent="0.25">
      <c r="A320" s="154"/>
      <c r="B320" s="10" t="s">
        <v>195</v>
      </c>
      <c r="C320" s="3" t="s">
        <v>31</v>
      </c>
      <c r="D320" s="1" t="s">
        <v>197</v>
      </c>
      <c r="E320" s="54">
        <v>15</v>
      </c>
      <c r="F320" s="130">
        <f>+'[1]PIND 2026'!I297</f>
        <v>7</v>
      </c>
      <c r="G320" s="49" t="s">
        <v>289</v>
      </c>
      <c r="H320" s="136">
        <f>+'[2]reporte T1'!K298</f>
        <v>1</v>
      </c>
      <c r="I320" s="55">
        <f t="shared" si="53"/>
        <v>0.14285714285714285</v>
      </c>
      <c r="J320" s="31" t="str">
        <f t="shared" si="55"/>
        <v>MUY BAJO</v>
      </c>
      <c r="K320" s="33">
        <f>+[1]PINDTOTAL!L297</f>
        <v>40000000</v>
      </c>
      <c r="L320" s="33">
        <f>+'[3]2. DETALLADO MARZO 2026'!D325</f>
        <v>6000000</v>
      </c>
      <c r="M320" s="123">
        <f t="shared" si="44"/>
        <v>0.15</v>
      </c>
      <c r="N320" s="33">
        <f>+'[3]2. DETALLADO MARZO 2026'!H325</f>
        <v>0</v>
      </c>
      <c r="O320" s="33">
        <f t="shared" si="45"/>
        <v>0</v>
      </c>
      <c r="P320" s="122">
        <f>+O320/L320</f>
        <v>0</v>
      </c>
      <c r="Q320" s="31" t="str">
        <f t="shared" si="54"/>
        <v>MUY BAJO</v>
      </c>
      <c r="R320" s="98"/>
      <c r="S320" s="32">
        <f>+I320*P320</f>
        <v>0</v>
      </c>
      <c r="T320" s="31" t="str">
        <f t="shared" si="49"/>
        <v>MUY BAJO</v>
      </c>
    </row>
    <row r="321" spans="1:20" ht="38.25" x14ac:dyDescent="0.25">
      <c r="A321" s="154"/>
      <c r="B321" s="11" t="s">
        <v>315</v>
      </c>
      <c r="C321" s="20"/>
      <c r="D321" s="7"/>
      <c r="E321" s="76"/>
      <c r="F321" s="76"/>
      <c r="G321" s="52"/>
      <c r="H321" s="76"/>
      <c r="I321" s="77">
        <f>+AVERAGE(I299:I320)</f>
        <v>7.5658463385354147E-2</v>
      </c>
      <c r="J321" s="35" t="str">
        <f t="shared" si="55"/>
        <v>MUY BAJO</v>
      </c>
      <c r="K321" s="36">
        <f>SUM(K299:K320)</f>
        <v>3093000000</v>
      </c>
      <c r="L321" s="36">
        <f>SUM(L299:L320)</f>
        <v>9403863074</v>
      </c>
      <c r="M321" s="74">
        <f>+L321/K321</f>
        <v>3.0403695680569025</v>
      </c>
      <c r="N321" s="36">
        <f>SUM(N299:N320)</f>
        <v>2798357565</v>
      </c>
      <c r="O321" s="36">
        <f>SUM(O299:O320)</f>
        <v>2798357565</v>
      </c>
      <c r="P321" s="105">
        <f>+O321/L321</f>
        <v>0.29757532016145133</v>
      </c>
      <c r="Q321" s="31" t="str">
        <f t="shared" si="54"/>
        <v>BAJO</v>
      </c>
      <c r="R321" s="98"/>
      <c r="S321" s="73">
        <f>+I321*P321</f>
        <v>2.2514091464820203E-2</v>
      </c>
      <c r="T321" s="31" t="str">
        <f t="shared" si="49"/>
        <v>MUY BAJO</v>
      </c>
    </row>
    <row r="322" spans="1:20" ht="38.25" x14ac:dyDescent="0.25">
      <c r="A322" s="154"/>
      <c r="B322" s="10" t="s">
        <v>198</v>
      </c>
      <c r="C322" s="3" t="s">
        <v>27</v>
      </c>
      <c r="D322" s="1" t="s">
        <v>199</v>
      </c>
      <c r="E322" s="54">
        <v>119</v>
      </c>
      <c r="F322" s="130">
        <f>+'[1]PIND 2026'!I298</f>
        <v>10</v>
      </c>
      <c r="G322" s="54" t="s">
        <v>289</v>
      </c>
      <c r="H322" s="136">
        <f>+'[2]reporte T1'!K299</f>
        <v>9</v>
      </c>
      <c r="I322" s="55">
        <f>+H322/F322</f>
        <v>0.9</v>
      </c>
      <c r="J322" s="31" t="str">
        <f t="shared" si="55"/>
        <v>MUY ALTO</v>
      </c>
      <c r="K322" s="33">
        <f>+[1]PINDTOTAL!L298</f>
        <v>150000000</v>
      </c>
      <c r="L322" s="33">
        <f>+'[3]2. DETALLADO MARZO 2026'!D327</f>
        <v>333422203</v>
      </c>
      <c r="M322" s="123">
        <f t="shared" si="44"/>
        <v>2.2228146866666667</v>
      </c>
      <c r="N322" s="33">
        <f>+'[3]2. DETALLADO MARZO 2026'!H327</f>
        <v>84922747</v>
      </c>
      <c r="O322" s="33">
        <f t="shared" si="45"/>
        <v>84922747</v>
      </c>
      <c r="P322" s="122">
        <f>+O322/L322</f>
        <v>0.25470033559822647</v>
      </c>
      <c r="Q322" s="31" t="str">
        <f t="shared" si="54"/>
        <v>BAJO</v>
      </c>
      <c r="R322" s="98"/>
      <c r="S322" s="32">
        <f>+I322*P322</f>
        <v>0.22923030203840383</v>
      </c>
      <c r="T322" s="31" t="str">
        <f t="shared" si="49"/>
        <v>BAJO</v>
      </c>
    </row>
    <row r="323" spans="1:20" ht="38.25" x14ac:dyDescent="0.25">
      <c r="A323" s="154"/>
      <c r="B323" s="10" t="s">
        <v>198</v>
      </c>
      <c r="C323" s="3" t="s">
        <v>29</v>
      </c>
      <c r="D323" s="1" t="s">
        <v>199</v>
      </c>
      <c r="E323" s="54">
        <v>29</v>
      </c>
      <c r="F323" s="130">
        <f>+'[1]PIND 2026'!I299</f>
        <v>1</v>
      </c>
      <c r="G323" s="54" t="s">
        <v>289</v>
      </c>
      <c r="H323" s="136">
        <f>+'[2]reporte T1'!K300</f>
        <v>1</v>
      </c>
      <c r="I323" s="55">
        <f>+H323/F323</f>
        <v>1</v>
      </c>
      <c r="J323" s="31" t="str">
        <f t="shared" si="55"/>
        <v>MUY ALTO</v>
      </c>
      <c r="K323" s="33">
        <f>+[1]PINDTOTAL!L299</f>
        <v>20000000</v>
      </c>
      <c r="L323" s="33">
        <f>+'[3]2. DETALLADO MARZO 2026'!D328</f>
        <v>55000000</v>
      </c>
      <c r="M323" s="123">
        <f t="shared" si="44"/>
        <v>2.75</v>
      </c>
      <c r="N323" s="33">
        <f>+'[3]2. DETALLADO MARZO 2026'!H328</f>
        <v>0</v>
      </c>
      <c r="O323" s="33">
        <f t="shared" si="45"/>
        <v>0</v>
      </c>
      <c r="P323" s="122">
        <f t="shared" ref="P323:P386" si="56">+O323/L323</f>
        <v>0</v>
      </c>
      <c r="Q323" s="31" t="str">
        <f t="shared" si="54"/>
        <v>MUY BAJO</v>
      </c>
      <c r="R323" s="98"/>
      <c r="S323" s="32">
        <f>+I323*P323</f>
        <v>0</v>
      </c>
      <c r="T323" s="31" t="str">
        <f t="shared" si="49"/>
        <v>MUY BAJO</v>
      </c>
    </row>
    <row r="324" spans="1:20" ht="38.25" x14ac:dyDescent="0.25">
      <c r="A324" s="154"/>
      <c r="B324" s="10" t="s">
        <v>198</v>
      </c>
      <c r="C324" s="3" t="s">
        <v>30</v>
      </c>
      <c r="D324" s="1" t="s">
        <v>199</v>
      </c>
      <c r="E324" s="54">
        <v>5</v>
      </c>
      <c r="F324" s="130">
        <f>+'[1]PIND 2026'!I300</f>
        <v>1</v>
      </c>
      <c r="G324" s="54" t="s">
        <v>289</v>
      </c>
      <c r="H324" s="136">
        <f>+'[2]reporte T1'!K301</f>
        <v>1</v>
      </c>
      <c r="I324" s="55">
        <f>+H324/F324</f>
        <v>1</v>
      </c>
      <c r="J324" s="31" t="str">
        <f t="shared" si="55"/>
        <v>MUY ALTO</v>
      </c>
      <c r="K324" s="33">
        <f>+[1]PINDTOTAL!L300</f>
        <v>25000000</v>
      </c>
      <c r="L324" s="33">
        <f>+'[3]2. DETALLADO MARZO 2026'!D329</f>
        <v>69000000</v>
      </c>
      <c r="M324" s="123">
        <f t="shared" si="44"/>
        <v>2.76</v>
      </c>
      <c r="N324" s="33">
        <f>+'[3]2. DETALLADO MARZO 2026'!H329</f>
        <v>0</v>
      </c>
      <c r="O324" s="33">
        <f t="shared" si="45"/>
        <v>0</v>
      </c>
      <c r="P324" s="122">
        <f t="shared" si="56"/>
        <v>0</v>
      </c>
      <c r="Q324" s="31" t="str">
        <f t="shared" si="54"/>
        <v>MUY BAJO</v>
      </c>
      <c r="R324" s="98"/>
      <c r="S324" s="32">
        <f>+I324*P324</f>
        <v>0</v>
      </c>
      <c r="T324" s="31" t="str">
        <f t="shared" si="49"/>
        <v>MUY BAJO</v>
      </c>
    </row>
    <row r="325" spans="1:20" ht="38.25" x14ac:dyDescent="0.25">
      <c r="A325" s="154"/>
      <c r="B325" s="10" t="s">
        <v>198</v>
      </c>
      <c r="C325" s="3" t="s">
        <v>31</v>
      </c>
      <c r="D325" s="1" t="s">
        <v>199</v>
      </c>
      <c r="E325" s="54">
        <v>12</v>
      </c>
      <c r="F325" s="130">
        <f>+'[1]PIND 2026'!I301</f>
        <v>2</v>
      </c>
      <c r="G325" s="54" t="s">
        <v>289</v>
      </c>
      <c r="H325" s="136">
        <f>+'[2]reporte T1'!K302</f>
        <v>1</v>
      </c>
      <c r="I325" s="55">
        <f>+H325/F325</f>
        <v>0.5</v>
      </c>
      <c r="J325" s="31" t="str">
        <f t="shared" si="55"/>
        <v>MEDIO</v>
      </c>
      <c r="K325" s="33">
        <f>+[1]PINDTOTAL!L301</f>
        <v>50000000</v>
      </c>
      <c r="L325" s="33">
        <f>+'[3]2. DETALLADO MARZO 2026'!D330</f>
        <v>60000000</v>
      </c>
      <c r="M325" s="123">
        <f t="shared" si="44"/>
        <v>1.2</v>
      </c>
      <c r="N325" s="33">
        <f>+'[3]2. DETALLADO MARZO 2026'!H330</f>
        <v>0</v>
      </c>
      <c r="O325" s="33">
        <f t="shared" si="45"/>
        <v>0</v>
      </c>
      <c r="P325" s="122">
        <f t="shared" si="56"/>
        <v>0</v>
      </c>
      <c r="Q325" s="31" t="str">
        <f t="shared" si="54"/>
        <v>MUY BAJO</v>
      </c>
      <c r="R325" s="98"/>
      <c r="S325" s="32">
        <f>+I325*P325</f>
        <v>0</v>
      </c>
      <c r="T325" s="31" t="str">
        <f t="shared" si="49"/>
        <v>MUY BAJO</v>
      </c>
    </row>
    <row r="326" spans="1:20" ht="38.25" x14ac:dyDescent="0.25">
      <c r="A326" s="154"/>
      <c r="B326" s="10" t="s">
        <v>198</v>
      </c>
      <c r="C326" s="3" t="s">
        <v>27</v>
      </c>
      <c r="D326" s="1" t="s">
        <v>200</v>
      </c>
      <c r="E326" s="54">
        <v>0</v>
      </c>
      <c r="F326" s="130">
        <f>+'[1]PIND 2026'!I302</f>
        <v>2</v>
      </c>
      <c r="G326" s="54" t="s">
        <v>289</v>
      </c>
      <c r="H326" s="136">
        <f>+'[2]reporte T1'!K303</f>
        <v>1</v>
      </c>
      <c r="I326" s="55">
        <f>+H326/F326</f>
        <v>0.5</v>
      </c>
      <c r="J326" s="31" t="str">
        <f t="shared" si="55"/>
        <v>MEDIO</v>
      </c>
      <c r="K326" s="33">
        <f>+[1]PINDTOTAL!L302</f>
        <v>30000000</v>
      </c>
      <c r="L326" s="33">
        <f>+'[3]2. DETALLADO MARZO 2026'!D331</f>
        <v>36000000</v>
      </c>
      <c r="M326" s="123">
        <f t="shared" si="44"/>
        <v>1.2</v>
      </c>
      <c r="N326" s="33">
        <f>+'[3]2. DETALLADO MARZO 2026'!H331</f>
        <v>15000000</v>
      </c>
      <c r="O326" s="33">
        <f t="shared" si="45"/>
        <v>15000000</v>
      </c>
      <c r="P326" s="122">
        <f t="shared" si="56"/>
        <v>0.41666666666666669</v>
      </c>
      <c r="Q326" s="31" t="str">
        <f t="shared" si="54"/>
        <v>MEDIO</v>
      </c>
      <c r="R326" s="98"/>
      <c r="S326" s="32">
        <f>+I326*P326</f>
        <v>0.20833333333333334</v>
      </c>
      <c r="T326" s="31" t="str">
        <f t="shared" si="49"/>
        <v>BAJO</v>
      </c>
    </row>
    <row r="327" spans="1:20" ht="38.25" x14ac:dyDescent="0.25">
      <c r="A327" s="154"/>
      <c r="B327" s="10" t="s">
        <v>198</v>
      </c>
      <c r="C327" s="3" t="s">
        <v>29</v>
      </c>
      <c r="D327" s="1" t="s">
        <v>200</v>
      </c>
      <c r="E327" s="54">
        <v>0</v>
      </c>
      <c r="F327" s="130">
        <f>+'[1]PIND 2026'!I303</f>
        <v>0</v>
      </c>
      <c r="G327" s="54" t="s">
        <v>289</v>
      </c>
      <c r="H327" s="136">
        <f>+'[2]reporte T1'!K304</f>
        <v>0</v>
      </c>
      <c r="I327" s="55"/>
      <c r="J327" s="31" t="s">
        <v>293</v>
      </c>
      <c r="K327" s="33">
        <f>+[1]PINDTOTAL!L303</f>
        <v>0</v>
      </c>
      <c r="L327" s="33">
        <f>+'[3]2. DETALLADO MARZO 2026'!D332</f>
        <v>0</v>
      </c>
      <c r="M327" s="123" t="e">
        <f t="shared" si="44"/>
        <v>#DIV/0!</v>
      </c>
      <c r="N327" s="33">
        <f>+'[3]2. DETALLADO MARZO 2026'!H332</f>
        <v>0</v>
      </c>
      <c r="O327" s="33">
        <f t="shared" si="45"/>
        <v>0</v>
      </c>
      <c r="P327" s="122"/>
      <c r="Q327" s="31" t="s">
        <v>293</v>
      </c>
      <c r="R327" s="98"/>
      <c r="S327" s="32"/>
      <c r="T327" s="31" t="s">
        <v>293</v>
      </c>
    </row>
    <row r="328" spans="1:20" ht="38.25" x14ac:dyDescent="0.25">
      <c r="A328" s="154"/>
      <c r="B328" s="10" t="s">
        <v>198</v>
      </c>
      <c r="C328" s="3" t="s">
        <v>30</v>
      </c>
      <c r="D328" s="1" t="s">
        <v>200</v>
      </c>
      <c r="E328" s="54">
        <v>0</v>
      </c>
      <c r="F328" s="130">
        <f>+'[1]PIND 2026'!I304</f>
        <v>0</v>
      </c>
      <c r="G328" s="54" t="s">
        <v>289</v>
      </c>
      <c r="H328" s="136">
        <f>+'[2]reporte T1'!K305</f>
        <v>0</v>
      </c>
      <c r="I328" s="55"/>
      <c r="J328" s="31" t="s">
        <v>293</v>
      </c>
      <c r="K328" s="33">
        <f>+[1]PINDTOTAL!L304</f>
        <v>0</v>
      </c>
      <c r="L328" s="33">
        <f>+'[3]2. DETALLADO MARZO 2026'!D333</f>
        <v>0</v>
      </c>
      <c r="M328" s="123" t="e">
        <f t="shared" si="44"/>
        <v>#DIV/0!</v>
      </c>
      <c r="N328" s="33">
        <f>+'[3]2. DETALLADO MARZO 2026'!H333</f>
        <v>0</v>
      </c>
      <c r="O328" s="33">
        <f t="shared" si="45"/>
        <v>0</v>
      </c>
      <c r="P328" s="122"/>
      <c r="Q328" s="31" t="s">
        <v>293</v>
      </c>
      <c r="R328" s="98"/>
      <c r="S328" s="32"/>
      <c r="T328" s="31" t="s">
        <v>293</v>
      </c>
    </row>
    <row r="329" spans="1:20" ht="38.25" x14ac:dyDescent="0.25">
      <c r="A329" s="154"/>
      <c r="B329" s="10" t="s">
        <v>198</v>
      </c>
      <c r="C329" s="3" t="s">
        <v>31</v>
      </c>
      <c r="D329" s="1" t="s">
        <v>200</v>
      </c>
      <c r="E329" s="54">
        <v>0</v>
      </c>
      <c r="F329" s="130">
        <f>+'[1]PIND 2026'!I305</f>
        <v>1</v>
      </c>
      <c r="G329" s="54" t="s">
        <v>289</v>
      </c>
      <c r="H329" s="136">
        <f>+'[2]reporte T1'!K306</f>
        <v>0</v>
      </c>
      <c r="I329" s="55">
        <f t="shared" ref="I329:I340" si="57">+H329/F329</f>
        <v>0</v>
      </c>
      <c r="J329" s="31" t="str">
        <f t="shared" si="55"/>
        <v>MUY BAJO</v>
      </c>
      <c r="K329" s="33">
        <f>+[1]PINDTOTAL!L305</f>
        <v>16000000</v>
      </c>
      <c r="L329" s="33">
        <f>+'[3]2. DETALLADO MARZO 2026'!D334</f>
        <v>5000000</v>
      </c>
      <c r="M329" s="123">
        <f t="shared" si="44"/>
        <v>0.3125</v>
      </c>
      <c r="N329" s="33">
        <f>+'[3]2. DETALLADO MARZO 2026'!H334</f>
        <v>1250000</v>
      </c>
      <c r="O329" s="33">
        <f t="shared" si="45"/>
        <v>1250000</v>
      </c>
      <c r="P329" s="122">
        <f t="shared" si="56"/>
        <v>0.25</v>
      </c>
      <c r="Q329" s="31" t="str">
        <f t="shared" ref="Q329:Q340" si="58">IF(P329&lt;=20%,"MUY BAJO",IF(AND(P329&gt;20%,P329&lt;=40%),"BAJO",IF(AND(P329&gt;40%,P329&lt;=60%),"MEDIO",IF(AND(P329&gt;60%,P329&lt;=80%),"ALTO","MUY ALTO"))))</f>
        <v>BAJO</v>
      </c>
      <c r="R329" s="98"/>
      <c r="S329" s="32">
        <f>+I329*P329</f>
        <v>0</v>
      </c>
      <c r="T329" s="31" t="str">
        <f t="shared" si="49"/>
        <v>MUY BAJO</v>
      </c>
    </row>
    <row r="330" spans="1:20" ht="38.25" x14ac:dyDescent="0.25">
      <c r="A330" s="154"/>
      <c r="B330" s="10" t="s">
        <v>198</v>
      </c>
      <c r="C330" s="3" t="s">
        <v>27</v>
      </c>
      <c r="D330" s="1" t="s">
        <v>201</v>
      </c>
      <c r="E330" s="54">
        <v>0</v>
      </c>
      <c r="F330" s="130">
        <f>+'[1]PIND 2026'!I306</f>
        <v>50</v>
      </c>
      <c r="G330" s="54" t="s">
        <v>289</v>
      </c>
      <c r="H330" s="136">
        <f>+'[2]reporte T1'!K307</f>
        <v>1</v>
      </c>
      <c r="I330" s="55">
        <f t="shared" si="57"/>
        <v>0.02</v>
      </c>
      <c r="J330" s="31" t="str">
        <f t="shared" si="55"/>
        <v>MUY BAJO</v>
      </c>
      <c r="K330" s="33">
        <f>+[1]PINDTOTAL!L306</f>
        <v>250000000</v>
      </c>
      <c r="L330" s="33">
        <f>+'[3]2. DETALLADO MARZO 2026'!D335</f>
        <v>94000000</v>
      </c>
      <c r="M330" s="123">
        <f t="shared" si="44"/>
        <v>0.376</v>
      </c>
      <c r="N330" s="33">
        <f>+'[3]2. DETALLADO MARZO 2026'!H335</f>
        <v>23210000</v>
      </c>
      <c r="O330" s="33">
        <f t="shared" si="45"/>
        <v>23210000</v>
      </c>
      <c r="P330" s="122">
        <f t="shared" si="56"/>
        <v>0.24691489361702126</v>
      </c>
      <c r="Q330" s="31" t="str">
        <f t="shared" si="58"/>
        <v>BAJO</v>
      </c>
      <c r="R330" s="98"/>
      <c r="S330" s="32">
        <f>+I330*P330</f>
        <v>4.9382978723404251E-3</v>
      </c>
      <c r="T330" s="31" t="str">
        <f t="shared" si="49"/>
        <v>MUY BAJO</v>
      </c>
    </row>
    <row r="331" spans="1:20" ht="38.25" x14ac:dyDescent="0.25">
      <c r="A331" s="154"/>
      <c r="B331" s="10" t="s">
        <v>198</v>
      </c>
      <c r="C331" s="3" t="s">
        <v>29</v>
      </c>
      <c r="D331" s="1" t="s">
        <v>201</v>
      </c>
      <c r="E331" s="54">
        <v>0</v>
      </c>
      <c r="F331" s="130">
        <f>+'[1]PIND 2026'!I307</f>
        <v>1</v>
      </c>
      <c r="G331" s="54" t="s">
        <v>289</v>
      </c>
      <c r="H331" s="136">
        <f>+'[2]reporte T1'!K308</f>
        <v>0</v>
      </c>
      <c r="I331" s="55">
        <f t="shared" si="57"/>
        <v>0</v>
      </c>
      <c r="J331" s="31" t="str">
        <f t="shared" si="55"/>
        <v>MUY BAJO</v>
      </c>
      <c r="K331" s="33">
        <f>+[1]PINDTOTAL!L307</f>
        <v>5000000</v>
      </c>
      <c r="L331" s="33">
        <f>+'[3]2. DETALLADO MARZO 2026'!D336</f>
        <v>5000000</v>
      </c>
      <c r="M331" s="123">
        <f t="shared" si="44"/>
        <v>1</v>
      </c>
      <c r="N331" s="33">
        <f>+'[3]2. DETALLADO MARZO 2026'!H336</f>
        <v>833333</v>
      </c>
      <c r="O331" s="33">
        <f t="shared" si="45"/>
        <v>833333</v>
      </c>
      <c r="P331" s="122">
        <f t="shared" si="56"/>
        <v>0.1666666</v>
      </c>
      <c r="Q331" s="31" t="str">
        <f t="shared" si="58"/>
        <v>MUY BAJO</v>
      </c>
      <c r="R331" s="98"/>
      <c r="S331" s="32">
        <f>+I331*P331</f>
        <v>0</v>
      </c>
      <c r="T331" s="31" t="str">
        <f t="shared" si="49"/>
        <v>MUY BAJO</v>
      </c>
    </row>
    <row r="332" spans="1:20" ht="38.25" x14ac:dyDescent="0.25">
      <c r="A332" s="154"/>
      <c r="B332" s="10" t="s">
        <v>198</v>
      </c>
      <c r="C332" s="3" t="s">
        <v>30</v>
      </c>
      <c r="D332" s="1" t="s">
        <v>201</v>
      </c>
      <c r="E332" s="54">
        <v>0</v>
      </c>
      <c r="F332" s="130">
        <f>+'[1]PIND 2026'!I308</f>
        <v>1</v>
      </c>
      <c r="G332" s="54" t="s">
        <v>289</v>
      </c>
      <c r="H332" s="136">
        <f>+'[2]reporte T1'!K309</f>
        <v>0</v>
      </c>
      <c r="I332" s="55">
        <f t="shared" si="57"/>
        <v>0</v>
      </c>
      <c r="J332" s="31" t="str">
        <f t="shared" si="55"/>
        <v>MUY BAJO</v>
      </c>
      <c r="K332" s="33">
        <f>+[1]PINDTOTAL!L308</f>
        <v>5000000</v>
      </c>
      <c r="L332" s="33">
        <f>+'[3]2. DETALLADO MARZO 2026'!D337</f>
        <v>5000000</v>
      </c>
      <c r="M332" s="123">
        <f t="shared" ref="M332:M395" si="59">+L332/K332</f>
        <v>1</v>
      </c>
      <c r="N332" s="33">
        <f>+'[3]2. DETALLADO MARZO 2026'!H337</f>
        <v>833333</v>
      </c>
      <c r="O332" s="33">
        <f t="shared" ref="O332:O395" si="60">+N332</f>
        <v>833333</v>
      </c>
      <c r="P332" s="122">
        <f t="shared" si="56"/>
        <v>0.1666666</v>
      </c>
      <c r="Q332" s="31" t="str">
        <f t="shared" si="58"/>
        <v>MUY BAJO</v>
      </c>
      <c r="R332" s="98"/>
      <c r="S332" s="32">
        <f>+I332*P332</f>
        <v>0</v>
      </c>
      <c r="T332" s="31" t="str">
        <f t="shared" si="49"/>
        <v>MUY BAJO</v>
      </c>
    </row>
    <row r="333" spans="1:20" ht="38.25" x14ac:dyDescent="0.25">
      <c r="A333" s="154"/>
      <c r="B333" s="10" t="s">
        <v>198</v>
      </c>
      <c r="C333" s="3" t="s">
        <v>31</v>
      </c>
      <c r="D333" s="1" t="s">
        <v>201</v>
      </c>
      <c r="E333" s="54">
        <v>0</v>
      </c>
      <c r="F333" s="130">
        <f>+'[1]PIND 2026'!I309</f>
        <v>10</v>
      </c>
      <c r="G333" s="54" t="s">
        <v>289</v>
      </c>
      <c r="H333" s="136">
        <f>+'[2]reporte T1'!K310</f>
        <v>0</v>
      </c>
      <c r="I333" s="55">
        <f t="shared" si="57"/>
        <v>0</v>
      </c>
      <c r="J333" s="31" t="str">
        <f t="shared" si="55"/>
        <v>MUY BAJO</v>
      </c>
      <c r="K333" s="33">
        <f>+[1]PINDTOTAL!L309</f>
        <v>50000000</v>
      </c>
      <c r="L333" s="33">
        <f>+'[3]2. DETALLADO MARZO 2026'!D338</f>
        <v>6390416</v>
      </c>
      <c r="M333" s="123">
        <f t="shared" si="59"/>
        <v>0.12780832</v>
      </c>
      <c r="N333" s="33">
        <f>+'[3]2. DETALLADO MARZO 2026'!H338</f>
        <v>1065069</v>
      </c>
      <c r="O333" s="33">
        <f t="shared" si="60"/>
        <v>1065069</v>
      </c>
      <c r="P333" s="122">
        <f t="shared" si="56"/>
        <v>0.16666661450522158</v>
      </c>
      <c r="Q333" s="31" t="str">
        <f t="shared" si="58"/>
        <v>MUY BAJO</v>
      </c>
      <c r="R333" s="98"/>
      <c r="S333" s="32">
        <f>+I333*P333</f>
        <v>0</v>
      </c>
      <c r="T333" s="31" t="str">
        <f t="shared" si="49"/>
        <v>MUY BAJO</v>
      </c>
    </row>
    <row r="334" spans="1:20" ht="38.25" x14ac:dyDescent="0.25">
      <c r="A334" s="154"/>
      <c r="B334" s="10" t="s">
        <v>198</v>
      </c>
      <c r="C334" s="3" t="s">
        <v>27</v>
      </c>
      <c r="D334" s="1" t="s">
        <v>202</v>
      </c>
      <c r="E334" s="54">
        <v>304</v>
      </c>
      <c r="F334" s="130">
        <f>+'[1]PIND 2026'!I310</f>
        <v>40</v>
      </c>
      <c r="G334" s="54" t="s">
        <v>289</v>
      </c>
      <c r="H334" s="136">
        <f>+'[2]reporte T1'!K311</f>
        <v>2</v>
      </c>
      <c r="I334" s="55">
        <f t="shared" si="57"/>
        <v>0.05</v>
      </c>
      <c r="J334" s="31" t="str">
        <f t="shared" si="55"/>
        <v>MUY BAJO</v>
      </c>
      <c r="K334" s="33">
        <f>+[1]PINDTOTAL!L310</f>
        <v>120000000</v>
      </c>
      <c r="L334" s="33">
        <f>+'[3]2. DETALLADO MARZO 2026'!D339</f>
        <v>162046299</v>
      </c>
      <c r="M334" s="123">
        <f t="shared" si="59"/>
        <v>1.350385825</v>
      </c>
      <c r="N334" s="33">
        <f>+'[3]2. DETALLADO MARZO 2026'!H339</f>
        <v>15895084</v>
      </c>
      <c r="O334" s="33">
        <f t="shared" si="60"/>
        <v>15895084</v>
      </c>
      <c r="P334" s="122">
        <f t="shared" si="56"/>
        <v>9.8089768776514916E-2</v>
      </c>
      <c r="Q334" s="31" t="str">
        <f t="shared" si="58"/>
        <v>MUY BAJO</v>
      </c>
      <c r="R334" s="98"/>
      <c r="S334" s="32">
        <f>+I334*P334</f>
        <v>4.904488438825746E-3</v>
      </c>
      <c r="T334" s="31" t="str">
        <f t="shared" si="49"/>
        <v>MUY BAJO</v>
      </c>
    </row>
    <row r="335" spans="1:20" ht="38.25" x14ac:dyDescent="0.25">
      <c r="A335" s="154"/>
      <c r="B335" s="10" t="s">
        <v>198</v>
      </c>
      <c r="C335" s="3" t="s">
        <v>29</v>
      </c>
      <c r="D335" s="1" t="s">
        <v>202</v>
      </c>
      <c r="E335" s="54">
        <v>11</v>
      </c>
      <c r="F335" s="130">
        <f>+'[1]PIND 2026'!I311</f>
        <v>5</v>
      </c>
      <c r="G335" s="54" t="s">
        <v>289</v>
      </c>
      <c r="H335" s="136">
        <f>+'[2]reporte T1'!K312</f>
        <v>0</v>
      </c>
      <c r="I335" s="55">
        <f t="shared" si="57"/>
        <v>0</v>
      </c>
      <c r="J335" s="31" t="str">
        <f t="shared" si="55"/>
        <v>MUY BAJO</v>
      </c>
      <c r="K335" s="33">
        <f>+[1]PINDTOTAL!L311</f>
        <v>15000000</v>
      </c>
      <c r="L335" s="33">
        <f>+'[3]2. DETALLADO MARZO 2026'!D340</f>
        <v>12887968</v>
      </c>
      <c r="M335" s="123">
        <f t="shared" si="59"/>
        <v>0.85919786666666664</v>
      </c>
      <c r="N335" s="33">
        <f>+'[3]2. DETALLADO MARZO 2026'!H340</f>
        <v>0</v>
      </c>
      <c r="O335" s="33">
        <f t="shared" si="60"/>
        <v>0</v>
      </c>
      <c r="P335" s="122">
        <f t="shared" si="56"/>
        <v>0</v>
      </c>
      <c r="Q335" s="31" t="str">
        <f t="shared" si="58"/>
        <v>MUY BAJO</v>
      </c>
      <c r="R335" s="98"/>
      <c r="S335" s="32">
        <f>+I335*P335</f>
        <v>0</v>
      </c>
      <c r="T335" s="31" t="str">
        <f t="shared" si="49"/>
        <v>MUY BAJO</v>
      </c>
    </row>
    <row r="336" spans="1:20" ht="38.25" x14ac:dyDescent="0.25">
      <c r="A336" s="154"/>
      <c r="B336" s="10" t="s">
        <v>198</v>
      </c>
      <c r="C336" s="3" t="s">
        <v>30</v>
      </c>
      <c r="D336" s="1" t="s">
        <v>202</v>
      </c>
      <c r="E336" s="54">
        <v>5</v>
      </c>
      <c r="F336" s="130">
        <f>+'[1]PIND 2026'!I312</f>
        <v>5</v>
      </c>
      <c r="G336" s="54" t="s">
        <v>289</v>
      </c>
      <c r="H336" s="136">
        <f>+'[2]reporte T1'!K313</f>
        <v>0</v>
      </c>
      <c r="I336" s="55">
        <f t="shared" si="57"/>
        <v>0</v>
      </c>
      <c r="J336" s="31" t="str">
        <f t="shared" si="55"/>
        <v>MUY BAJO</v>
      </c>
      <c r="K336" s="33">
        <f>+[1]PINDTOTAL!L312</f>
        <v>15000000</v>
      </c>
      <c r="L336" s="33">
        <f>+'[3]2. DETALLADO MARZO 2026'!D341</f>
        <v>12000000</v>
      </c>
      <c r="M336" s="123">
        <f t="shared" si="59"/>
        <v>0.8</v>
      </c>
      <c r="N336" s="33">
        <f>+'[3]2. DETALLADO MARZO 2026'!H341</f>
        <v>0</v>
      </c>
      <c r="O336" s="33">
        <f t="shared" si="60"/>
        <v>0</v>
      </c>
      <c r="P336" s="122">
        <f t="shared" si="56"/>
        <v>0</v>
      </c>
      <c r="Q336" s="31" t="str">
        <f t="shared" si="58"/>
        <v>MUY BAJO</v>
      </c>
      <c r="R336" s="98"/>
      <c r="S336" s="32">
        <f>+I336*P336</f>
        <v>0</v>
      </c>
      <c r="T336" s="31" t="str">
        <f t="shared" si="49"/>
        <v>MUY BAJO</v>
      </c>
    </row>
    <row r="337" spans="1:20" ht="38.25" x14ac:dyDescent="0.25">
      <c r="A337" s="154"/>
      <c r="B337" s="10" t="s">
        <v>198</v>
      </c>
      <c r="C337" s="3" t="s">
        <v>31</v>
      </c>
      <c r="D337" s="1" t="s">
        <v>202</v>
      </c>
      <c r="E337" s="54">
        <v>17</v>
      </c>
      <c r="F337" s="130">
        <f>+'[1]PIND 2026'!I313</f>
        <v>10</v>
      </c>
      <c r="G337" s="54" t="s">
        <v>289</v>
      </c>
      <c r="H337" s="136">
        <f>+'[2]reporte T1'!K314</f>
        <v>0</v>
      </c>
      <c r="I337" s="55">
        <f t="shared" si="57"/>
        <v>0</v>
      </c>
      <c r="J337" s="31" t="str">
        <f t="shared" si="55"/>
        <v>MUY BAJO</v>
      </c>
      <c r="K337" s="33">
        <f>+[1]PINDTOTAL!L313</f>
        <v>30000000</v>
      </c>
      <c r="L337" s="33">
        <f>+'[3]2. DETALLADO MARZO 2026'!D342</f>
        <v>17000000</v>
      </c>
      <c r="M337" s="123">
        <f t="shared" si="59"/>
        <v>0.56666666666666665</v>
      </c>
      <c r="N337" s="33">
        <f>+'[3]2. DETALLADO MARZO 2026'!H342</f>
        <v>0</v>
      </c>
      <c r="O337" s="33">
        <f t="shared" si="60"/>
        <v>0</v>
      </c>
      <c r="P337" s="122">
        <f t="shared" si="56"/>
        <v>0</v>
      </c>
      <c r="Q337" s="31" t="str">
        <f t="shared" si="58"/>
        <v>MUY BAJO</v>
      </c>
      <c r="R337" s="98"/>
      <c r="S337" s="32">
        <f>+I337*P337</f>
        <v>0</v>
      </c>
      <c r="T337" s="31" t="str">
        <f t="shared" si="49"/>
        <v>MUY BAJO</v>
      </c>
    </row>
    <row r="338" spans="1:20" ht="38.25" x14ac:dyDescent="0.25">
      <c r="A338" s="154"/>
      <c r="B338" s="10" t="s">
        <v>198</v>
      </c>
      <c r="C338" s="3" t="s">
        <v>1</v>
      </c>
      <c r="D338" s="1" t="s">
        <v>203</v>
      </c>
      <c r="E338" s="54">
        <v>10</v>
      </c>
      <c r="F338" s="130">
        <f>+'[1]PIND 2026'!I314</f>
        <v>6</v>
      </c>
      <c r="G338" s="54" t="s">
        <v>289</v>
      </c>
      <c r="H338" s="136">
        <f>+'[2]reporte T1'!K315</f>
        <v>0</v>
      </c>
      <c r="I338" s="55">
        <f t="shared" si="57"/>
        <v>0</v>
      </c>
      <c r="J338" s="31" t="str">
        <f t="shared" si="55"/>
        <v>MUY BAJO</v>
      </c>
      <c r="K338" s="33">
        <f>+[1]PINDTOTAL!L314</f>
        <v>140000000</v>
      </c>
      <c r="L338" s="33">
        <f>+'[3]2. DETALLADO MARZO 2026'!D343</f>
        <v>100000000</v>
      </c>
      <c r="M338" s="123">
        <f t="shared" si="59"/>
        <v>0.7142857142857143</v>
      </c>
      <c r="N338" s="33">
        <f>+'[3]2. DETALLADO MARZO 2026'!H343</f>
        <v>51277150</v>
      </c>
      <c r="O338" s="33">
        <f t="shared" si="60"/>
        <v>51277150</v>
      </c>
      <c r="P338" s="122">
        <f t="shared" si="56"/>
        <v>0.51277150000000005</v>
      </c>
      <c r="Q338" s="31" t="str">
        <f t="shared" si="58"/>
        <v>MEDIO</v>
      </c>
      <c r="R338" s="98"/>
      <c r="S338" s="32">
        <f>+I338*P338</f>
        <v>0</v>
      </c>
      <c r="T338" s="31" t="str">
        <f t="shared" si="49"/>
        <v>MUY BAJO</v>
      </c>
    </row>
    <row r="339" spans="1:20" ht="51" x14ac:dyDescent="0.25">
      <c r="A339" s="154"/>
      <c r="B339" s="10" t="s">
        <v>198</v>
      </c>
      <c r="C339" s="3" t="s">
        <v>1</v>
      </c>
      <c r="D339" s="1" t="s">
        <v>204</v>
      </c>
      <c r="E339" s="54">
        <v>26</v>
      </c>
      <c r="F339" s="130">
        <f>+'[1]PIND 2026'!I315</f>
        <v>17</v>
      </c>
      <c r="G339" s="54" t="s">
        <v>291</v>
      </c>
      <c r="H339" s="136">
        <f>+'[2]reporte T1'!K316</f>
        <v>7</v>
      </c>
      <c r="I339" s="55">
        <f t="shared" si="57"/>
        <v>0.41176470588235292</v>
      </c>
      <c r="J339" s="31" t="str">
        <f t="shared" si="55"/>
        <v>MEDIO</v>
      </c>
      <c r="K339" s="33">
        <f>+[1]PINDTOTAL!L315</f>
        <v>102000000</v>
      </c>
      <c r="L339" s="33">
        <f>+'[3]2. DETALLADO MARZO 2026'!D344</f>
        <v>49724918</v>
      </c>
      <c r="M339" s="123">
        <f t="shared" si="59"/>
        <v>0.4874991960784314</v>
      </c>
      <c r="N339" s="33">
        <f>+'[3]2. DETALLADO MARZO 2026'!H344</f>
        <v>36688171</v>
      </c>
      <c r="O339" s="33">
        <f t="shared" si="60"/>
        <v>36688171</v>
      </c>
      <c r="P339" s="122">
        <f t="shared" si="56"/>
        <v>0.73782265462961649</v>
      </c>
      <c r="Q339" s="31" t="str">
        <f t="shared" si="58"/>
        <v>ALTO</v>
      </c>
      <c r="R339" s="98"/>
      <c r="S339" s="32">
        <f>+I339*P339</f>
        <v>0.30380932837690089</v>
      </c>
      <c r="T339" s="31" t="str">
        <f t="shared" si="49"/>
        <v>BAJO</v>
      </c>
    </row>
    <row r="340" spans="1:20" ht="38.25" x14ac:dyDescent="0.25">
      <c r="A340" s="154"/>
      <c r="B340" s="10" t="s">
        <v>198</v>
      </c>
      <c r="C340" s="3" t="s">
        <v>27</v>
      </c>
      <c r="D340" s="1" t="s">
        <v>205</v>
      </c>
      <c r="E340" s="54">
        <v>3</v>
      </c>
      <c r="F340" s="130">
        <f>+'[1]PIND 2026'!I316</f>
        <v>1</v>
      </c>
      <c r="G340" s="54" t="s">
        <v>289</v>
      </c>
      <c r="H340" s="136">
        <f>+'[2]reporte T1'!K317</f>
        <v>0</v>
      </c>
      <c r="I340" s="55">
        <f t="shared" si="57"/>
        <v>0</v>
      </c>
      <c r="J340" s="31" t="str">
        <f t="shared" si="55"/>
        <v>MUY BAJO</v>
      </c>
      <c r="K340" s="33">
        <f>+[1]PINDTOTAL!L316</f>
        <v>25000000</v>
      </c>
      <c r="L340" s="33">
        <f>+'[3]2. DETALLADO MARZO 2026'!D345</f>
        <v>25000000</v>
      </c>
      <c r="M340" s="123">
        <f t="shared" si="59"/>
        <v>1</v>
      </c>
      <c r="N340" s="33">
        <f>+'[3]2. DETALLADO MARZO 2026'!H345</f>
        <v>4166667</v>
      </c>
      <c r="O340" s="33">
        <f t="shared" si="60"/>
        <v>4166667</v>
      </c>
      <c r="P340" s="122">
        <f t="shared" si="56"/>
        <v>0.16666668000000001</v>
      </c>
      <c r="Q340" s="31" t="str">
        <f t="shared" si="58"/>
        <v>MUY BAJO</v>
      </c>
      <c r="R340" s="98"/>
      <c r="S340" s="32">
        <f>+I340*P340</f>
        <v>0</v>
      </c>
      <c r="T340" s="31" t="str">
        <f t="shared" si="49"/>
        <v>MUY BAJO</v>
      </c>
    </row>
    <row r="341" spans="1:20" ht="38.25" x14ac:dyDescent="0.25">
      <c r="A341" s="154"/>
      <c r="B341" s="10" t="s">
        <v>198</v>
      </c>
      <c r="C341" s="3" t="s">
        <v>29</v>
      </c>
      <c r="D341" s="1" t="s">
        <v>205</v>
      </c>
      <c r="E341" s="54">
        <v>0</v>
      </c>
      <c r="F341" s="130">
        <f>+'[1]PIND 2026'!I317</f>
        <v>0</v>
      </c>
      <c r="G341" s="54" t="s">
        <v>289</v>
      </c>
      <c r="H341" s="136">
        <f>+'[2]reporte T1'!K318</f>
        <v>0</v>
      </c>
      <c r="I341" s="55"/>
      <c r="J341" s="31" t="s">
        <v>293</v>
      </c>
      <c r="K341" s="33">
        <f>+[1]PINDTOTAL!L317</f>
        <v>0</v>
      </c>
      <c r="L341" s="33">
        <f>+'[3]2. DETALLADO MARZO 2026'!D346</f>
        <v>0</v>
      </c>
      <c r="M341" s="123" t="e">
        <f t="shared" si="59"/>
        <v>#DIV/0!</v>
      </c>
      <c r="N341" s="33">
        <f>+'[3]2. DETALLADO MARZO 2026'!H346</f>
        <v>0</v>
      </c>
      <c r="O341" s="33">
        <f t="shared" si="60"/>
        <v>0</v>
      </c>
      <c r="P341" s="122"/>
      <c r="Q341" s="31" t="s">
        <v>293</v>
      </c>
      <c r="R341" s="98"/>
      <c r="S341" s="32"/>
      <c r="T341" s="31" t="s">
        <v>293</v>
      </c>
    </row>
    <row r="342" spans="1:20" ht="38.25" x14ac:dyDescent="0.25">
      <c r="A342" s="154"/>
      <c r="B342" s="10" t="s">
        <v>198</v>
      </c>
      <c r="C342" s="3" t="s">
        <v>30</v>
      </c>
      <c r="D342" s="1" t="s">
        <v>205</v>
      </c>
      <c r="E342" s="54">
        <v>1</v>
      </c>
      <c r="F342" s="130">
        <f>+'[1]PIND 2026'!I318</f>
        <v>0</v>
      </c>
      <c r="G342" s="54" t="s">
        <v>289</v>
      </c>
      <c r="H342" s="136">
        <f>+'[2]reporte T1'!K319</f>
        <v>0</v>
      </c>
      <c r="I342" s="55"/>
      <c r="J342" s="31" t="s">
        <v>293</v>
      </c>
      <c r="K342" s="33">
        <v>0</v>
      </c>
      <c r="L342" s="33">
        <f>+'[3]2. DETALLADO MARZO 2026'!D347</f>
        <v>0</v>
      </c>
      <c r="M342" s="123" t="e">
        <f t="shared" si="59"/>
        <v>#DIV/0!</v>
      </c>
      <c r="N342" s="33">
        <f>+'[3]2. DETALLADO MARZO 2026'!H347</f>
        <v>0</v>
      </c>
      <c r="O342" s="33">
        <f t="shared" si="60"/>
        <v>0</v>
      </c>
      <c r="P342" s="122"/>
      <c r="Q342" s="31" t="s">
        <v>293</v>
      </c>
      <c r="R342" s="98"/>
      <c r="S342" s="32"/>
      <c r="T342" s="31" t="s">
        <v>293</v>
      </c>
    </row>
    <row r="343" spans="1:20" ht="38.25" x14ac:dyDescent="0.25">
      <c r="A343" s="154"/>
      <c r="B343" s="10" t="s">
        <v>198</v>
      </c>
      <c r="C343" s="3" t="s">
        <v>31</v>
      </c>
      <c r="D343" s="1" t="s">
        <v>205</v>
      </c>
      <c r="E343" s="54">
        <v>0</v>
      </c>
      <c r="F343" s="130">
        <f>+'[1]PIND 2026'!I319</f>
        <v>1</v>
      </c>
      <c r="G343" s="54" t="s">
        <v>289</v>
      </c>
      <c r="H343" s="136">
        <f>+'[2]reporte T1'!K320</f>
        <v>0</v>
      </c>
      <c r="I343" s="55"/>
      <c r="J343" s="31" t="s">
        <v>293</v>
      </c>
      <c r="K343" s="33">
        <f>+[1]PINDTOTAL!L319</f>
        <v>25000000</v>
      </c>
      <c r="L343" s="33">
        <f>+'[3]2. DETALLADO MARZO 2026'!D348</f>
        <v>25000000</v>
      </c>
      <c r="M343" s="123">
        <f t="shared" si="59"/>
        <v>1</v>
      </c>
      <c r="N343" s="33">
        <f>+'[3]2. DETALLADO MARZO 2026'!H348</f>
        <v>5000000</v>
      </c>
      <c r="O343" s="33">
        <f t="shared" si="60"/>
        <v>5000000</v>
      </c>
      <c r="P343" s="122"/>
      <c r="Q343" s="31" t="s">
        <v>293</v>
      </c>
      <c r="R343" s="98"/>
      <c r="S343" s="32"/>
      <c r="T343" s="31" t="s">
        <v>293</v>
      </c>
    </row>
    <row r="344" spans="1:20" ht="38.25" x14ac:dyDescent="0.25">
      <c r="A344" s="154"/>
      <c r="B344" s="10" t="s">
        <v>198</v>
      </c>
      <c r="C344" s="3" t="s">
        <v>27</v>
      </c>
      <c r="D344" s="1" t="s">
        <v>206</v>
      </c>
      <c r="E344" s="54">
        <v>150</v>
      </c>
      <c r="F344" s="130">
        <f>+'[1]PIND 2026'!I320</f>
        <v>14</v>
      </c>
      <c r="G344" s="54" t="s">
        <v>289</v>
      </c>
      <c r="H344" s="136">
        <f>+'[2]reporte T1'!K321</f>
        <v>0</v>
      </c>
      <c r="I344" s="55">
        <f t="shared" ref="I344:I351" si="61">+H344/F344</f>
        <v>0</v>
      </c>
      <c r="J344" s="31" t="str">
        <f t="shared" si="55"/>
        <v>MUY BAJO</v>
      </c>
      <c r="K344" s="33">
        <f>+[1]PINDTOTAL!L320</f>
        <v>51800000</v>
      </c>
      <c r="L344" s="33">
        <f>+'[3]2. DETALLADO MARZO 2026'!D349</f>
        <v>54953600</v>
      </c>
      <c r="M344" s="123">
        <f t="shared" si="59"/>
        <v>1.0608803088803089</v>
      </c>
      <c r="N344" s="33">
        <f>+'[3]2. DETALLADO MARZO 2026'!H349</f>
        <v>0</v>
      </c>
      <c r="O344" s="33">
        <f t="shared" si="60"/>
        <v>0</v>
      </c>
      <c r="P344" s="122">
        <f t="shared" si="56"/>
        <v>0</v>
      </c>
      <c r="Q344" s="31" t="str">
        <f t="shared" ref="Q344:Q354" si="62">IF(P344&lt;=20%,"MUY BAJO",IF(AND(P344&gt;20%,P344&lt;=40%),"BAJO",IF(AND(P344&gt;40%,P344&lt;=60%),"MEDIO",IF(AND(P344&gt;60%,P344&lt;=80%),"ALTO","MUY ALTO"))))</f>
        <v>MUY BAJO</v>
      </c>
      <c r="R344" s="98"/>
      <c r="S344" s="32">
        <f>+I344*P344</f>
        <v>0</v>
      </c>
      <c r="T344" s="31" t="str">
        <f t="shared" si="49"/>
        <v>MUY BAJO</v>
      </c>
    </row>
    <row r="345" spans="1:20" ht="38.25" x14ac:dyDescent="0.25">
      <c r="A345" s="154"/>
      <c r="B345" s="10" t="s">
        <v>198</v>
      </c>
      <c r="C345" s="3" t="s">
        <v>29</v>
      </c>
      <c r="D345" s="1" t="s">
        <v>206</v>
      </c>
      <c r="E345" s="54">
        <v>0</v>
      </c>
      <c r="F345" s="130">
        <f>+'[1]PIND 2026'!I321</f>
        <v>1</v>
      </c>
      <c r="G345" s="54" t="s">
        <v>289</v>
      </c>
      <c r="H345" s="136">
        <f>+'[2]reporte T1'!K322</f>
        <v>0</v>
      </c>
      <c r="I345" s="55">
        <f t="shared" si="61"/>
        <v>0</v>
      </c>
      <c r="J345" s="31" t="str">
        <f t="shared" si="55"/>
        <v>MUY BAJO</v>
      </c>
      <c r="K345" s="33">
        <f>+[1]PINDTOTAL!L321</f>
        <v>3700000</v>
      </c>
      <c r="L345" s="33">
        <f>+'[3]2. DETALLADO MARZO 2026'!D350</f>
        <v>3700000</v>
      </c>
      <c r="M345" s="123">
        <f t="shared" si="59"/>
        <v>1</v>
      </c>
      <c r="N345" s="33">
        <f>+'[3]2. DETALLADO MARZO 2026'!H350</f>
        <v>0</v>
      </c>
      <c r="O345" s="33">
        <f t="shared" si="60"/>
        <v>0</v>
      </c>
      <c r="P345" s="122">
        <f t="shared" si="56"/>
        <v>0</v>
      </c>
      <c r="Q345" s="31" t="str">
        <f t="shared" si="62"/>
        <v>MUY BAJO</v>
      </c>
      <c r="R345" s="98"/>
      <c r="S345" s="32">
        <f>+I345*P345</f>
        <v>0</v>
      </c>
      <c r="T345" s="31" t="str">
        <f t="shared" si="49"/>
        <v>MUY BAJO</v>
      </c>
    </row>
    <row r="346" spans="1:20" ht="38.25" x14ac:dyDescent="0.25">
      <c r="A346" s="154"/>
      <c r="B346" s="10" t="s">
        <v>198</v>
      </c>
      <c r="C346" s="3" t="s">
        <v>30</v>
      </c>
      <c r="D346" s="1" t="s">
        <v>206</v>
      </c>
      <c r="E346" s="54">
        <v>0</v>
      </c>
      <c r="F346" s="130">
        <f>+'[1]PIND 2026'!I322</f>
        <v>1</v>
      </c>
      <c r="G346" s="54" t="s">
        <v>289</v>
      </c>
      <c r="H346" s="136">
        <f>+'[2]reporte T1'!K323</f>
        <v>0</v>
      </c>
      <c r="I346" s="55">
        <f t="shared" si="61"/>
        <v>0</v>
      </c>
      <c r="J346" s="31" t="str">
        <f t="shared" si="55"/>
        <v>MUY BAJO</v>
      </c>
      <c r="K346" s="33">
        <f>+[1]PINDTOTAL!L322</f>
        <v>3700000</v>
      </c>
      <c r="L346" s="33">
        <f>+'[3]2. DETALLADO MARZO 2026'!D351</f>
        <v>3700000</v>
      </c>
      <c r="M346" s="123">
        <f t="shared" si="59"/>
        <v>1</v>
      </c>
      <c r="N346" s="33">
        <f>+'[3]2. DETALLADO MARZO 2026'!H351</f>
        <v>0</v>
      </c>
      <c r="O346" s="33">
        <f t="shared" si="60"/>
        <v>0</v>
      </c>
      <c r="P346" s="122">
        <f t="shared" si="56"/>
        <v>0</v>
      </c>
      <c r="Q346" s="31" t="str">
        <f t="shared" si="62"/>
        <v>MUY BAJO</v>
      </c>
      <c r="R346" s="98"/>
      <c r="S346" s="32">
        <f>+I346*P346</f>
        <v>0</v>
      </c>
      <c r="T346" s="31" t="str">
        <f t="shared" si="49"/>
        <v>MUY BAJO</v>
      </c>
    </row>
    <row r="347" spans="1:20" ht="38.25" x14ac:dyDescent="0.25">
      <c r="A347" s="154"/>
      <c r="B347" s="10" t="s">
        <v>198</v>
      </c>
      <c r="C347" s="3" t="s">
        <v>31</v>
      </c>
      <c r="D347" s="1" t="s">
        <v>206</v>
      </c>
      <c r="E347" s="54">
        <v>0</v>
      </c>
      <c r="F347" s="130">
        <f>+'[1]PIND 2026'!I323</f>
        <v>2</v>
      </c>
      <c r="G347" s="54" t="s">
        <v>289</v>
      </c>
      <c r="H347" s="136">
        <f>+'[2]reporte T1'!K324</f>
        <v>0</v>
      </c>
      <c r="I347" s="55">
        <f t="shared" si="61"/>
        <v>0</v>
      </c>
      <c r="J347" s="31" t="str">
        <f t="shared" si="55"/>
        <v>MUY BAJO</v>
      </c>
      <c r="K347" s="33">
        <f>+[1]PINDTOTAL!L323</f>
        <v>7400000</v>
      </c>
      <c r="L347" s="33">
        <f>+'[3]2. DETALLADO MARZO 2026'!D352</f>
        <v>7400000</v>
      </c>
      <c r="M347" s="123">
        <f t="shared" si="59"/>
        <v>1</v>
      </c>
      <c r="N347" s="33">
        <f>+'[3]2. DETALLADO MARZO 2026'!H352</f>
        <v>0</v>
      </c>
      <c r="O347" s="33">
        <f t="shared" si="60"/>
        <v>0</v>
      </c>
      <c r="P347" s="122">
        <f t="shared" si="56"/>
        <v>0</v>
      </c>
      <c r="Q347" s="31" t="str">
        <f t="shared" si="62"/>
        <v>MUY BAJO</v>
      </c>
      <c r="R347" s="98"/>
      <c r="S347" s="32">
        <f>+I347*P347</f>
        <v>0</v>
      </c>
      <c r="T347" s="31" t="str">
        <f t="shared" si="49"/>
        <v>MUY BAJO</v>
      </c>
    </row>
    <row r="348" spans="1:20" ht="38.25" x14ac:dyDescent="0.25">
      <c r="A348" s="154"/>
      <c r="B348" s="10" t="s">
        <v>198</v>
      </c>
      <c r="C348" s="3" t="s">
        <v>27</v>
      </c>
      <c r="D348" s="1" t="s">
        <v>207</v>
      </c>
      <c r="E348" s="54">
        <v>12</v>
      </c>
      <c r="F348" s="130">
        <f>+'[1]PIND 2026'!I324</f>
        <v>10</v>
      </c>
      <c r="G348" s="54" t="s">
        <v>289</v>
      </c>
      <c r="H348" s="136">
        <f>+'[2]reporte T1'!K325</f>
        <v>3</v>
      </c>
      <c r="I348" s="55">
        <f t="shared" si="61"/>
        <v>0.3</v>
      </c>
      <c r="J348" s="31" t="str">
        <f t="shared" si="55"/>
        <v>BAJO</v>
      </c>
      <c r="K348" s="33">
        <f>+[1]PINDTOTAL!L324</f>
        <v>45000000</v>
      </c>
      <c r="L348" s="33">
        <f>+'[3]2. DETALLADO MARZO 2026'!D353</f>
        <v>42949742</v>
      </c>
      <c r="M348" s="123">
        <f t="shared" si="59"/>
        <v>0.95443871111111112</v>
      </c>
      <c r="N348" s="33">
        <f>+'[3]2. DETALLADO MARZO 2026'!H353</f>
        <v>0</v>
      </c>
      <c r="O348" s="33">
        <f t="shared" si="60"/>
        <v>0</v>
      </c>
      <c r="P348" s="122">
        <f t="shared" si="56"/>
        <v>0</v>
      </c>
      <c r="Q348" s="31" t="str">
        <f t="shared" si="62"/>
        <v>MUY BAJO</v>
      </c>
      <c r="R348" s="98"/>
      <c r="S348" s="32">
        <f>+I348*P348</f>
        <v>0</v>
      </c>
      <c r="T348" s="31" t="str">
        <f t="shared" ref="T348:T412" si="63">IF(S348&lt;=20%,"MUY BAJO",IF(AND(S348&gt;20%,S348&lt;=40%),"BAJO",IF(AND(S348&gt;40%,S348&lt;=60%),"MEDIO",IF(AND(S348&gt;60%,S348&lt;=80%),"ALTO","MUY ALTO"))))</f>
        <v>MUY BAJO</v>
      </c>
    </row>
    <row r="349" spans="1:20" ht="38.25" x14ac:dyDescent="0.25">
      <c r="A349" s="154"/>
      <c r="B349" s="10" t="s">
        <v>198</v>
      </c>
      <c r="C349" s="3" t="s">
        <v>29</v>
      </c>
      <c r="D349" s="1" t="s">
        <v>207</v>
      </c>
      <c r="E349" s="54">
        <v>0</v>
      </c>
      <c r="F349" s="130">
        <f>+'[1]PIND 2026'!I325</f>
        <v>2</v>
      </c>
      <c r="G349" s="54" t="s">
        <v>289</v>
      </c>
      <c r="H349" s="136">
        <f>+'[2]reporte T1'!K326</f>
        <v>0</v>
      </c>
      <c r="I349" s="55">
        <f t="shared" si="61"/>
        <v>0</v>
      </c>
      <c r="J349" s="31" t="str">
        <f t="shared" si="55"/>
        <v>MUY BAJO</v>
      </c>
      <c r="K349" s="33">
        <f>+[1]PINDTOTAL!L325</f>
        <v>9000000</v>
      </c>
      <c r="L349" s="33">
        <f>+'[3]2. DETALLADO MARZO 2026'!D354</f>
        <v>0</v>
      </c>
      <c r="M349" s="123">
        <f t="shared" si="59"/>
        <v>0</v>
      </c>
      <c r="N349" s="33">
        <f>+'[3]2. DETALLADO MARZO 2026'!H354</f>
        <v>0</v>
      </c>
      <c r="O349" s="33">
        <f t="shared" si="60"/>
        <v>0</v>
      </c>
      <c r="P349" s="122" t="e">
        <f t="shared" si="56"/>
        <v>#DIV/0!</v>
      </c>
      <c r="Q349" s="31" t="e">
        <f t="shared" si="62"/>
        <v>#DIV/0!</v>
      </c>
      <c r="R349" s="98"/>
      <c r="S349" s="32" t="e">
        <f>+I349*P349</f>
        <v>#DIV/0!</v>
      </c>
      <c r="T349" s="31" t="e">
        <f t="shared" si="63"/>
        <v>#DIV/0!</v>
      </c>
    </row>
    <row r="350" spans="1:20" ht="38.25" x14ac:dyDescent="0.25">
      <c r="A350" s="154"/>
      <c r="B350" s="10" t="s">
        <v>198</v>
      </c>
      <c r="C350" s="3" t="s">
        <v>30</v>
      </c>
      <c r="D350" s="1" t="s">
        <v>207</v>
      </c>
      <c r="E350" s="54">
        <v>0</v>
      </c>
      <c r="F350" s="130">
        <f>+'[1]PIND 2026'!I326</f>
        <v>2</v>
      </c>
      <c r="G350" s="54" t="s">
        <v>289</v>
      </c>
      <c r="H350" s="136">
        <f>+'[2]reporte T1'!K327</f>
        <v>0</v>
      </c>
      <c r="I350" s="55">
        <f t="shared" si="61"/>
        <v>0</v>
      </c>
      <c r="J350" s="31" t="str">
        <f t="shared" si="55"/>
        <v>MUY BAJO</v>
      </c>
      <c r="K350" s="33">
        <f>+[1]PINDTOTAL!L326</f>
        <v>9000000</v>
      </c>
      <c r="L350" s="33">
        <f>+'[3]2. DETALLADO MARZO 2026'!D355</f>
        <v>0</v>
      </c>
      <c r="M350" s="123">
        <f t="shared" si="59"/>
        <v>0</v>
      </c>
      <c r="N350" s="33">
        <f>+'[3]2. DETALLADO MARZO 2026'!H355</f>
        <v>0</v>
      </c>
      <c r="O350" s="33">
        <f t="shared" si="60"/>
        <v>0</v>
      </c>
      <c r="P350" s="122" t="e">
        <f t="shared" si="56"/>
        <v>#DIV/0!</v>
      </c>
      <c r="Q350" s="31" t="e">
        <f t="shared" si="62"/>
        <v>#DIV/0!</v>
      </c>
      <c r="R350" s="98"/>
      <c r="S350" s="32" t="e">
        <f>+I350*P350</f>
        <v>#DIV/0!</v>
      </c>
      <c r="T350" s="31" t="e">
        <f t="shared" si="63"/>
        <v>#DIV/0!</v>
      </c>
    </row>
    <row r="351" spans="1:20" ht="38.25" x14ac:dyDescent="0.25">
      <c r="A351" s="154"/>
      <c r="B351" s="10" t="s">
        <v>198</v>
      </c>
      <c r="C351" s="3" t="s">
        <v>31</v>
      </c>
      <c r="D351" s="1" t="s">
        <v>207</v>
      </c>
      <c r="E351" s="54">
        <v>0</v>
      </c>
      <c r="F351" s="130">
        <f>+'[1]PIND 2026'!I327</f>
        <v>4</v>
      </c>
      <c r="G351" s="54" t="s">
        <v>289</v>
      </c>
      <c r="H351" s="136">
        <f>+'[2]reporte T1'!K328</f>
        <v>0</v>
      </c>
      <c r="I351" s="55">
        <f t="shared" si="61"/>
        <v>0</v>
      </c>
      <c r="J351" s="31" t="str">
        <f t="shared" si="55"/>
        <v>MUY BAJO</v>
      </c>
      <c r="K351" s="33">
        <f>+[1]PINDTOTAL!L327</f>
        <v>18000000</v>
      </c>
      <c r="L351" s="33">
        <f>+'[3]2. DETALLADO MARZO 2026'!D356</f>
        <v>10000000</v>
      </c>
      <c r="M351" s="123">
        <f t="shared" si="59"/>
        <v>0.55555555555555558</v>
      </c>
      <c r="N351" s="33">
        <f>+'[3]2. DETALLADO MARZO 2026'!H356</f>
        <v>0</v>
      </c>
      <c r="O351" s="33">
        <f t="shared" si="60"/>
        <v>0</v>
      </c>
      <c r="P351" s="122">
        <f t="shared" si="56"/>
        <v>0</v>
      </c>
      <c r="Q351" s="31" t="str">
        <f t="shared" si="62"/>
        <v>MUY BAJO</v>
      </c>
      <c r="R351" s="98"/>
      <c r="S351" s="32">
        <f>+I351*P351</f>
        <v>0</v>
      </c>
      <c r="T351" s="31" t="str">
        <f t="shared" si="63"/>
        <v>MUY BAJO</v>
      </c>
    </row>
    <row r="352" spans="1:20" ht="51" x14ac:dyDescent="0.25">
      <c r="A352" s="154"/>
      <c r="B352" s="10" t="s">
        <v>208</v>
      </c>
      <c r="C352" s="3" t="s">
        <v>1</v>
      </c>
      <c r="D352" s="1" t="s">
        <v>209</v>
      </c>
      <c r="E352" s="54">
        <v>0</v>
      </c>
      <c r="F352" s="130">
        <f>+'[1]PIND 2026'!I328</f>
        <v>0</v>
      </c>
      <c r="G352" s="54" t="s">
        <v>291</v>
      </c>
      <c r="H352" s="136">
        <f>+'[2]reporte T1'!K329</f>
        <v>0</v>
      </c>
      <c r="I352" s="55"/>
      <c r="J352" s="31" t="s">
        <v>293</v>
      </c>
      <c r="K352" s="33">
        <f>+[1]PINDTOTAL!L328</f>
        <v>10000000</v>
      </c>
      <c r="L352" s="33">
        <f>+'[3]2. DETALLADO MARZO 2026'!D357</f>
        <v>10000000</v>
      </c>
      <c r="M352" s="123">
        <f t="shared" si="59"/>
        <v>1</v>
      </c>
      <c r="N352" s="33">
        <f>+'[3]2. DETALLADO MARZO 2026'!H357</f>
        <v>0</v>
      </c>
      <c r="O352" s="33">
        <f t="shared" si="60"/>
        <v>0</v>
      </c>
      <c r="P352" s="122">
        <f t="shared" si="56"/>
        <v>0</v>
      </c>
      <c r="Q352" s="31" t="str">
        <f t="shared" si="62"/>
        <v>MUY BAJO</v>
      </c>
      <c r="R352" s="98"/>
      <c r="S352" s="32">
        <f>+I352*P352</f>
        <v>0</v>
      </c>
      <c r="T352" s="31" t="str">
        <f t="shared" si="63"/>
        <v>MUY BAJO</v>
      </c>
    </row>
    <row r="353" spans="1:20" ht="38.25" x14ac:dyDescent="0.25">
      <c r="A353" s="154"/>
      <c r="B353" s="10" t="s">
        <v>210</v>
      </c>
      <c r="C353" s="3" t="s">
        <v>1</v>
      </c>
      <c r="D353" s="1" t="s">
        <v>211</v>
      </c>
      <c r="E353" s="54">
        <v>14</v>
      </c>
      <c r="F353" s="130">
        <f>+'[1]PIND 2026'!I329</f>
        <v>14</v>
      </c>
      <c r="G353" s="54" t="s">
        <v>291</v>
      </c>
      <c r="H353" s="136">
        <f>+'[2]reporte T1'!K330</f>
        <v>14</v>
      </c>
      <c r="I353" s="55">
        <f>+H353/F353</f>
        <v>1</v>
      </c>
      <c r="J353" s="31" t="str">
        <f t="shared" si="55"/>
        <v>MUY ALTO</v>
      </c>
      <c r="K353" s="33">
        <f>+[1]PINDTOTAL!L329</f>
        <v>40000000</v>
      </c>
      <c r="L353" s="33">
        <f>+'[3]2. DETALLADO MARZO 2026'!D358</f>
        <v>101421744</v>
      </c>
      <c r="M353" s="123">
        <f t="shared" si="59"/>
        <v>2.5355436</v>
      </c>
      <c r="N353" s="33">
        <f>+'[3]2. DETALLADO MARZO 2026'!H358</f>
        <v>71908282</v>
      </c>
      <c r="O353" s="33">
        <f t="shared" si="60"/>
        <v>71908282</v>
      </c>
      <c r="P353" s="122">
        <f t="shared" si="56"/>
        <v>0.70900261782128293</v>
      </c>
      <c r="Q353" s="31" t="str">
        <f t="shared" si="62"/>
        <v>ALTO</v>
      </c>
      <c r="R353" s="98"/>
      <c r="S353" s="32">
        <f>+I353*P353</f>
        <v>0.70900261782128293</v>
      </c>
      <c r="T353" s="31" t="str">
        <f t="shared" si="63"/>
        <v>ALTO</v>
      </c>
    </row>
    <row r="354" spans="1:20" ht="38.25" x14ac:dyDescent="0.25">
      <c r="A354" s="154"/>
      <c r="B354" s="10" t="s">
        <v>210</v>
      </c>
      <c r="C354" s="3" t="s">
        <v>1</v>
      </c>
      <c r="D354" s="1" t="s">
        <v>212</v>
      </c>
      <c r="E354" s="54">
        <v>33</v>
      </c>
      <c r="F354" s="130">
        <f>+'[1]PIND 2026'!I330</f>
        <v>43</v>
      </c>
      <c r="G354" s="54" t="s">
        <v>291</v>
      </c>
      <c r="H354" s="136">
        <f>+'[2]reporte T1'!K331</f>
        <v>21</v>
      </c>
      <c r="I354" s="55">
        <f>+H354/F354</f>
        <v>0.48837209302325579</v>
      </c>
      <c r="J354" s="31" t="str">
        <f t="shared" si="55"/>
        <v>MEDIO</v>
      </c>
      <c r="K354" s="33">
        <f>+[1]PINDTOTAL!L330</f>
        <v>250000000</v>
      </c>
      <c r="L354" s="33">
        <f>+'[3]2. DETALLADO MARZO 2026'!D359</f>
        <v>60000000</v>
      </c>
      <c r="M354" s="123">
        <f t="shared" si="59"/>
        <v>0.24</v>
      </c>
      <c r="N354" s="33">
        <f>+'[3]2. DETALLADO MARZO 2026'!H359</f>
        <v>13090000</v>
      </c>
      <c r="O354" s="33">
        <f t="shared" si="60"/>
        <v>13090000</v>
      </c>
      <c r="P354" s="122">
        <f t="shared" si="56"/>
        <v>0.21816666666666668</v>
      </c>
      <c r="Q354" s="31" t="str">
        <f t="shared" si="62"/>
        <v>BAJO</v>
      </c>
      <c r="R354" s="98"/>
      <c r="S354" s="32">
        <f>+I354*P354</f>
        <v>0.10654651162790697</v>
      </c>
      <c r="T354" s="31" t="str">
        <f t="shared" si="63"/>
        <v>MUY BAJO</v>
      </c>
    </row>
    <row r="355" spans="1:20" ht="38.25" x14ac:dyDescent="0.25">
      <c r="A355" s="154"/>
      <c r="B355" s="10" t="s">
        <v>210</v>
      </c>
      <c r="C355" s="3" t="s">
        <v>1</v>
      </c>
      <c r="D355" s="1" t="s">
        <v>213</v>
      </c>
      <c r="E355" s="54">
        <v>0</v>
      </c>
      <c r="F355" s="130">
        <f>+'[1]PIND 2026'!I331</f>
        <v>0</v>
      </c>
      <c r="G355" s="54" t="s">
        <v>289</v>
      </c>
      <c r="H355" s="136">
        <f>+'[2]reporte T1'!K332</f>
        <v>0</v>
      </c>
      <c r="I355" s="55"/>
      <c r="J355" s="31" t="s">
        <v>293</v>
      </c>
      <c r="K355" s="33">
        <f>+[1]PINDTOTAL!L331</f>
        <v>0</v>
      </c>
      <c r="L355" s="33">
        <f>+'[3]2. DETALLADO MARZO 2026'!D360</f>
        <v>0</v>
      </c>
      <c r="M355" s="123" t="e">
        <f t="shared" si="59"/>
        <v>#DIV/0!</v>
      </c>
      <c r="N355" s="33">
        <f>+'[3]2. DETALLADO MARZO 2026'!H360</f>
        <v>0</v>
      </c>
      <c r="O355" s="33">
        <f t="shared" si="60"/>
        <v>0</v>
      </c>
      <c r="P355" s="122"/>
      <c r="Q355" s="31" t="s">
        <v>293</v>
      </c>
      <c r="R355" s="98"/>
      <c r="S355" s="32"/>
      <c r="T355" s="31" t="s">
        <v>293</v>
      </c>
    </row>
    <row r="356" spans="1:20" ht="38.25" x14ac:dyDescent="0.25">
      <c r="A356" s="154"/>
      <c r="B356" s="10" t="s">
        <v>210</v>
      </c>
      <c r="C356" s="3" t="s">
        <v>1</v>
      </c>
      <c r="D356" s="1" t="s">
        <v>214</v>
      </c>
      <c r="E356" s="54">
        <v>0</v>
      </c>
      <c r="F356" s="130">
        <f>+'[1]PIND 2026'!I332</f>
        <v>0</v>
      </c>
      <c r="G356" s="54" t="s">
        <v>289</v>
      </c>
      <c r="H356" s="136">
        <f>+'[2]reporte T1'!K333</f>
        <v>0</v>
      </c>
      <c r="I356" s="55"/>
      <c r="J356" s="31" t="s">
        <v>293</v>
      </c>
      <c r="K356" s="33">
        <f>+[1]PINDTOTAL!L332</f>
        <v>0</v>
      </c>
      <c r="L356" s="33">
        <f>+'[3]2. DETALLADO MARZO 2026'!D361</f>
        <v>0</v>
      </c>
      <c r="M356" s="123" t="e">
        <f t="shared" si="59"/>
        <v>#DIV/0!</v>
      </c>
      <c r="N356" s="33">
        <f>+'[3]2. DETALLADO MARZO 2026'!H361</f>
        <v>0</v>
      </c>
      <c r="O356" s="33">
        <f t="shared" si="60"/>
        <v>0</v>
      </c>
      <c r="P356" s="122"/>
      <c r="Q356" s="31" t="s">
        <v>293</v>
      </c>
      <c r="R356" s="98"/>
      <c r="S356" s="32"/>
      <c r="T356" s="31" t="s">
        <v>293</v>
      </c>
    </row>
    <row r="357" spans="1:20" ht="38.25" x14ac:dyDescent="0.25">
      <c r="A357" s="154"/>
      <c r="B357" s="10" t="s">
        <v>210</v>
      </c>
      <c r="C357" s="3" t="s">
        <v>1</v>
      </c>
      <c r="D357" s="1" t="s">
        <v>215</v>
      </c>
      <c r="E357" s="54">
        <v>146</v>
      </c>
      <c r="F357" s="130">
        <f>+'[1]PIND 2026'!I333</f>
        <v>12</v>
      </c>
      <c r="G357" s="54" t="s">
        <v>289</v>
      </c>
      <c r="H357" s="136">
        <f>+'[2]reporte T1'!K334</f>
        <v>0</v>
      </c>
      <c r="I357" s="55">
        <f>+H357/F357</f>
        <v>0</v>
      </c>
      <c r="J357" s="31" t="str">
        <f t="shared" si="55"/>
        <v>MUY BAJO</v>
      </c>
      <c r="K357" s="33">
        <f>+[1]PINDTOTAL!L333</f>
        <v>519000000</v>
      </c>
      <c r="L357" s="33">
        <f>+'[3]2. DETALLADO MARZO 2026'!D362</f>
        <v>387499505</v>
      </c>
      <c r="M357" s="123">
        <f t="shared" si="59"/>
        <v>0.74662717726396921</v>
      </c>
      <c r="N357" s="33">
        <f>+'[3]2. DETALLADO MARZO 2026'!H362</f>
        <v>78629820</v>
      </c>
      <c r="O357" s="33">
        <f t="shared" si="60"/>
        <v>78629820</v>
      </c>
      <c r="P357" s="122">
        <f t="shared" si="56"/>
        <v>0.20291592372485739</v>
      </c>
      <c r="Q357" s="31" t="str">
        <f t="shared" ref="Q357:Q364" si="64">IF(P357&lt;=20%,"MUY BAJO",IF(AND(P357&gt;20%,P357&lt;=40%),"BAJO",IF(AND(P357&gt;40%,P357&lt;=60%),"MEDIO",IF(AND(P357&gt;60%,P357&lt;=80%),"ALTO","MUY ALTO"))))</f>
        <v>BAJO</v>
      </c>
      <c r="R357" s="98"/>
      <c r="S357" s="32">
        <f>+I357*P357</f>
        <v>0</v>
      </c>
      <c r="T357" s="31" t="str">
        <f t="shared" si="63"/>
        <v>MUY BAJO</v>
      </c>
    </row>
    <row r="358" spans="1:20" ht="38.25" x14ac:dyDescent="0.25">
      <c r="A358" s="154"/>
      <c r="B358" s="11" t="s">
        <v>314</v>
      </c>
      <c r="C358" s="20"/>
      <c r="D358" s="7"/>
      <c r="E358" s="76"/>
      <c r="F358" s="76"/>
      <c r="G358" s="76"/>
      <c r="H358" s="76"/>
      <c r="I358" s="77">
        <f>+AVERAGE(I322:I357)</f>
        <v>0.22036202853234316</v>
      </c>
      <c r="J358" s="31" t="str">
        <f t="shared" si="55"/>
        <v>BAJO</v>
      </c>
      <c r="K358" s="36">
        <f>SUM(K322:K357)</f>
        <v>2039600000</v>
      </c>
      <c r="L358" s="36">
        <f>SUM(L322:L357)</f>
        <v>1754096395</v>
      </c>
      <c r="M358" s="74">
        <f>+L358/K358</f>
        <v>0.86001980535399103</v>
      </c>
      <c r="N358" s="36">
        <f>SUM(N322:N357)</f>
        <v>403769656</v>
      </c>
      <c r="O358" s="36">
        <f>SUM(O322:O357)</f>
        <v>403769656</v>
      </c>
      <c r="P358" s="105">
        <f>+O358/L358</f>
        <v>0.23018669735080324</v>
      </c>
      <c r="Q358" s="31" t="str">
        <f t="shared" si="64"/>
        <v>BAJO</v>
      </c>
      <c r="R358" s="98"/>
      <c r="S358" s="73">
        <f>+I358*P358</f>
        <v>5.0724407569383546E-2</v>
      </c>
      <c r="T358" s="31" t="str">
        <f t="shared" si="63"/>
        <v>MUY BAJO</v>
      </c>
    </row>
    <row r="359" spans="1:20" ht="25.5" x14ac:dyDescent="0.25">
      <c r="A359" s="154"/>
      <c r="B359" s="10" t="s">
        <v>216</v>
      </c>
      <c r="C359" s="3" t="s">
        <v>27</v>
      </c>
      <c r="D359" s="1" t="s">
        <v>217</v>
      </c>
      <c r="E359" s="54">
        <v>6</v>
      </c>
      <c r="F359" s="130">
        <f>+'[1]PIND 2026'!I334</f>
        <v>7</v>
      </c>
      <c r="G359" s="54" t="s">
        <v>289</v>
      </c>
      <c r="H359" s="136">
        <f>+'[2]reporte T1'!K335</f>
        <v>0</v>
      </c>
      <c r="I359" s="55">
        <f t="shared" ref="I359:I390" si="65">+H359/F359</f>
        <v>0</v>
      </c>
      <c r="J359" s="31" t="str">
        <f t="shared" si="55"/>
        <v>MUY BAJO</v>
      </c>
      <c r="K359" s="33">
        <f>+[1]PINDTOTAL!L334</f>
        <v>682500000</v>
      </c>
      <c r="L359" s="33">
        <f>+'[3]2. DETALLADO MARZO 2026'!D364</f>
        <v>274891744</v>
      </c>
      <c r="M359" s="123">
        <f t="shared" si="59"/>
        <v>0.40277178608058606</v>
      </c>
      <c r="N359" s="33">
        <f>+'[3]2. DETALLADO MARZO 2026'!H364</f>
        <v>78049999</v>
      </c>
      <c r="O359" s="33">
        <f t="shared" si="60"/>
        <v>78049999</v>
      </c>
      <c r="P359" s="122">
        <f t="shared" si="56"/>
        <v>0.28392994952951373</v>
      </c>
      <c r="Q359" s="31" t="str">
        <f t="shared" si="64"/>
        <v>BAJO</v>
      </c>
      <c r="R359" s="98"/>
      <c r="S359" s="32">
        <f>+I359*P359</f>
        <v>0</v>
      </c>
      <c r="T359" s="31" t="str">
        <f t="shared" si="63"/>
        <v>MUY BAJO</v>
      </c>
    </row>
    <row r="360" spans="1:20" ht="25.5" x14ac:dyDescent="0.25">
      <c r="A360" s="154"/>
      <c r="B360" s="10" t="s">
        <v>216</v>
      </c>
      <c r="C360" s="3" t="s">
        <v>27</v>
      </c>
      <c r="D360" s="1" t="s">
        <v>218</v>
      </c>
      <c r="E360" s="56">
        <v>325</v>
      </c>
      <c r="F360" s="130">
        <f>+'[1]PIND 2026'!I335</f>
        <v>40</v>
      </c>
      <c r="G360" s="56" t="s">
        <v>289</v>
      </c>
      <c r="H360" s="136">
        <f>+'[2]reporte T1'!K336</f>
        <v>0</v>
      </c>
      <c r="I360" s="55">
        <f t="shared" si="65"/>
        <v>0</v>
      </c>
      <c r="J360" s="31" t="str">
        <f t="shared" si="55"/>
        <v>MUY BAJO</v>
      </c>
      <c r="K360" s="33">
        <f>+[1]PINDTOTAL!L335</f>
        <v>472500000</v>
      </c>
      <c r="L360" s="33">
        <f>+'[3]2. DETALLADO MARZO 2026'!D365</f>
        <v>860214732</v>
      </c>
      <c r="M360" s="123">
        <f t="shared" si="59"/>
        <v>1.8205602793650795</v>
      </c>
      <c r="N360" s="33">
        <f>+'[3]2. DETALLADO MARZO 2026'!H365</f>
        <v>417567972</v>
      </c>
      <c r="O360" s="33">
        <f t="shared" si="60"/>
        <v>417567972</v>
      </c>
      <c r="P360" s="122">
        <f t="shared" si="56"/>
        <v>0.48542294902245409</v>
      </c>
      <c r="Q360" s="31" t="str">
        <f t="shared" si="64"/>
        <v>MEDIO</v>
      </c>
      <c r="R360" s="98"/>
      <c r="S360" s="32">
        <f>+I360*P360</f>
        <v>0</v>
      </c>
      <c r="T360" s="31" t="str">
        <f t="shared" si="63"/>
        <v>MUY BAJO</v>
      </c>
    </row>
    <row r="361" spans="1:20" ht="25.5" x14ac:dyDescent="0.25">
      <c r="A361" s="154"/>
      <c r="B361" s="10" t="s">
        <v>216</v>
      </c>
      <c r="C361" s="3" t="s">
        <v>29</v>
      </c>
      <c r="D361" s="1" t="s">
        <v>218</v>
      </c>
      <c r="E361" s="54">
        <v>12</v>
      </c>
      <c r="F361" s="130">
        <f>+'[1]PIND 2026'!I336</f>
        <v>10</v>
      </c>
      <c r="G361" s="54" t="s">
        <v>289</v>
      </c>
      <c r="H361" s="136">
        <f>+'[2]reporte T1'!K337</f>
        <v>0</v>
      </c>
      <c r="I361" s="55">
        <f t="shared" si="65"/>
        <v>0</v>
      </c>
      <c r="J361" s="31" t="str">
        <f t="shared" si="55"/>
        <v>MUY BAJO</v>
      </c>
      <c r="K361" s="33">
        <f>+[1]PINDTOTAL!L336</f>
        <v>118125000</v>
      </c>
      <c r="L361" s="33">
        <f>+'[3]2. DETALLADO MARZO 2026'!D366</f>
        <v>50000000</v>
      </c>
      <c r="M361" s="123">
        <f t="shared" si="59"/>
        <v>0.42328042328042326</v>
      </c>
      <c r="N361" s="33">
        <f>+'[3]2. DETALLADO MARZO 2026'!H366</f>
        <v>0</v>
      </c>
      <c r="O361" s="33">
        <f t="shared" si="60"/>
        <v>0</v>
      </c>
      <c r="P361" s="122">
        <f t="shared" si="56"/>
        <v>0</v>
      </c>
      <c r="Q361" s="31" t="str">
        <f t="shared" si="64"/>
        <v>MUY BAJO</v>
      </c>
      <c r="R361" s="98"/>
      <c r="S361" s="32">
        <f>+I361*P361</f>
        <v>0</v>
      </c>
      <c r="T361" s="31" t="str">
        <f t="shared" si="63"/>
        <v>MUY BAJO</v>
      </c>
    </row>
    <row r="362" spans="1:20" ht="25.5" x14ac:dyDescent="0.25">
      <c r="A362" s="154"/>
      <c r="B362" s="10" t="s">
        <v>216</v>
      </c>
      <c r="C362" s="3" t="s">
        <v>30</v>
      </c>
      <c r="D362" s="1" t="s">
        <v>218</v>
      </c>
      <c r="E362" s="54">
        <v>11</v>
      </c>
      <c r="F362" s="130">
        <f>+'[1]PIND 2026'!I337</f>
        <v>10</v>
      </c>
      <c r="G362" s="54" t="s">
        <v>289</v>
      </c>
      <c r="H362" s="136">
        <f>+'[2]reporte T1'!K338</f>
        <v>0</v>
      </c>
      <c r="I362" s="55">
        <f t="shared" si="65"/>
        <v>0</v>
      </c>
      <c r="J362" s="31" t="str">
        <f t="shared" si="55"/>
        <v>MUY BAJO</v>
      </c>
      <c r="K362" s="33">
        <f>+[1]PINDTOTAL!L337</f>
        <v>118125000</v>
      </c>
      <c r="L362" s="33">
        <f>+'[3]2. DETALLADO MARZO 2026'!D367</f>
        <v>50000000</v>
      </c>
      <c r="M362" s="123">
        <f t="shared" si="59"/>
        <v>0.42328042328042326</v>
      </c>
      <c r="N362" s="33">
        <f>+'[3]2. DETALLADO MARZO 2026'!H367</f>
        <v>0</v>
      </c>
      <c r="O362" s="33">
        <f t="shared" si="60"/>
        <v>0</v>
      </c>
      <c r="P362" s="122">
        <f t="shared" si="56"/>
        <v>0</v>
      </c>
      <c r="Q362" s="31" t="str">
        <f t="shared" si="64"/>
        <v>MUY BAJO</v>
      </c>
      <c r="R362" s="98"/>
      <c r="S362" s="32">
        <f>+I362*P362</f>
        <v>0</v>
      </c>
      <c r="T362" s="31" t="str">
        <f t="shared" si="63"/>
        <v>MUY BAJO</v>
      </c>
    </row>
    <row r="363" spans="1:20" ht="25.5" x14ac:dyDescent="0.25">
      <c r="A363" s="154"/>
      <c r="B363" s="10" t="s">
        <v>216</v>
      </c>
      <c r="C363" s="3" t="s">
        <v>31</v>
      </c>
      <c r="D363" s="1" t="s">
        <v>218</v>
      </c>
      <c r="E363" s="54">
        <v>15</v>
      </c>
      <c r="F363" s="130">
        <f>+'[1]PIND 2026'!I338</f>
        <v>10</v>
      </c>
      <c r="G363" s="54" t="s">
        <v>289</v>
      </c>
      <c r="H363" s="136">
        <f>+'[2]reporte T1'!K339</f>
        <v>0</v>
      </c>
      <c r="I363" s="55">
        <f t="shared" si="65"/>
        <v>0</v>
      </c>
      <c r="J363" s="31" t="str">
        <f t="shared" si="55"/>
        <v>MUY BAJO</v>
      </c>
      <c r="K363" s="33">
        <f>+[1]PINDTOTAL!L338</f>
        <v>118125000</v>
      </c>
      <c r="L363" s="33">
        <f>+'[3]2. DETALLADO MARZO 2026'!D368</f>
        <v>50000000</v>
      </c>
      <c r="M363" s="123">
        <f t="shared" si="59"/>
        <v>0.42328042328042326</v>
      </c>
      <c r="N363" s="33">
        <f>+'[3]2. DETALLADO MARZO 2026'!H368</f>
        <v>0</v>
      </c>
      <c r="O363" s="33">
        <f t="shared" si="60"/>
        <v>0</v>
      </c>
      <c r="P363" s="122">
        <f t="shared" si="56"/>
        <v>0</v>
      </c>
      <c r="Q363" s="31" t="str">
        <f t="shared" si="64"/>
        <v>MUY BAJO</v>
      </c>
      <c r="R363" s="98"/>
      <c r="S363" s="32">
        <f>+I363*P363</f>
        <v>0</v>
      </c>
      <c r="T363" s="31" t="str">
        <f t="shared" si="63"/>
        <v>MUY BAJO</v>
      </c>
    </row>
    <row r="364" spans="1:20" ht="25.5" x14ac:dyDescent="0.25">
      <c r="A364" s="154"/>
      <c r="B364" s="10" t="s">
        <v>216</v>
      </c>
      <c r="C364" s="3" t="s">
        <v>27</v>
      </c>
      <c r="D364" s="1" t="s">
        <v>219</v>
      </c>
      <c r="E364" s="54">
        <v>48</v>
      </c>
      <c r="F364" s="130">
        <f>+'[1]PIND 2026'!I339</f>
        <v>5</v>
      </c>
      <c r="G364" s="54" t="s">
        <v>289</v>
      </c>
      <c r="H364" s="136">
        <f>+'[2]reporte T1'!K340</f>
        <v>0</v>
      </c>
      <c r="I364" s="55">
        <f t="shared" si="65"/>
        <v>0</v>
      </c>
      <c r="J364" s="31" t="str">
        <f t="shared" si="55"/>
        <v>MUY BAJO</v>
      </c>
      <c r="K364" s="33">
        <f>+[1]PINDTOTAL!L339</f>
        <v>26250000</v>
      </c>
      <c r="L364" s="33">
        <f>+'[3]2. DETALLADO MARZO 2026'!D369</f>
        <v>10000000</v>
      </c>
      <c r="M364" s="123">
        <f t="shared" si="59"/>
        <v>0.38095238095238093</v>
      </c>
      <c r="N364" s="33">
        <f>+'[3]2. DETALLADO MARZO 2026'!H369</f>
        <v>0</v>
      </c>
      <c r="O364" s="33">
        <f t="shared" si="60"/>
        <v>0</v>
      </c>
      <c r="P364" s="122">
        <f t="shared" si="56"/>
        <v>0</v>
      </c>
      <c r="Q364" s="31" t="str">
        <f t="shared" si="64"/>
        <v>MUY BAJO</v>
      </c>
      <c r="R364" s="98"/>
      <c r="S364" s="32">
        <f>+I364*P364</f>
        <v>0</v>
      </c>
      <c r="T364" s="31" t="str">
        <f t="shared" si="63"/>
        <v>MUY BAJO</v>
      </c>
    </row>
    <row r="365" spans="1:20" ht="25.5" x14ac:dyDescent="0.25">
      <c r="A365" s="154"/>
      <c r="B365" s="10" t="s">
        <v>216</v>
      </c>
      <c r="C365" s="3" t="s">
        <v>29</v>
      </c>
      <c r="D365" s="1" t="s">
        <v>219</v>
      </c>
      <c r="E365" s="54">
        <v>2</v>
      </c>
      <c r="F365" s="130">
        <f>+'[1]PIND 2026'!I340</f>
        <v>2</v>
      </c>
      <c r="G365" s="54" t="s">
        <v>289</v>
      </c>
      <c r="H365" s="136">
        <f>+'[2]reporte T1'!K341</f>
        <v>0</v>
      </c>
      <c r="I365" s="55">
        <f t="shared" si="65"/>
        <v>0</v>
      </c>
      <c r="J365" s="31" t="str">
        <f t="shared" si="55"/>
        <v>MUY BAJO</v>
      </c>
      <c r="K365" s="33">
        <f>+[1]PINDTOTAL!L340</f>
        <v>3150000</v>
      </c>
      <c r="L365" s="33">
        <f>+'[3]2. DETALLADO MARZO 2026'!D370</f>
        <v>0</v>
      </c>
      <c r="M365" s="123">
        <f t="shared" si="59"/>
        <v>0</v>
      </c>
      <c r="N365" s="33">
        <f>+'[3]2. DETALLADO MARZO 2026'!H370</f>
        <v>0</v>
      </c>
      <c r="O365" s="33">
        <f t="shared" si="60"/>
        <v>0</v>
      </c>
      <c r="P365" s="122" t="e">
        <f t="shared" si="56"/>
        <v>#DIV/0!</v>
      </c>
      <c r="Q365" s="31" t="s">
        <v>293</v>
      </c>
      <c r="R365" s="98"/>
      <c r="S365" s="32" t="e">
        <f>+I365*P365</f>
        <v>#DIV/0!</v>
      </c>
      <c r="T365" s="31" t="e">
        <f t="shared" si="63"/>
        <v>#DIV/0!</v>
      </c>
    </row>
    <row r="366" spans="1:20" ht="25.5" x14ac:dyDescent="0.25">
      <c r="A366" s="154"/>
      <c r="B366" s="10" t="s">
        <v>216</v>
      </c>
      <c r="C366" s="3" t="s">
        <v>30</v>
      </c>
      <c r="D366" s="1" t="s">
        <v>219</v>
      </c>
      <c r="E366" s="54">
        <v>2</v>
      </c>
      <c r="F366" s="130">
        <f>+'[1]PIND 2026'!I341</f>
        <v>2</v>
      </c>
      <c r="G366" s="54" t="s">
        <v>289</v>
      </c>
      <c r="H366" s="136">
        <f>+'[2]reporte T1'!K342</f>
        <v>0</v>
      </c>
      <c r="I366" s="55">
        <f t="shared" si="65"/>
        <v>0</v>
      </c>
      <c r="J366" s="31" t="str">
        <f t="shared" si="55"/>
        <v>MUY BAJO</v>
      </c>
      <c r="K366" s="33">
        <f>+[1]PINDTOTAL!L341</f>
        <v>3150000</v>
      </c>
      <c r="L366" s="33">
        <f>+'[3]2. DETALLADO MARZO 2026'!D371</f>
        <v>0</v>
      </c>
      <c r="M366" s="123">
        <f t="shared" si="59"/>
        <v>0</v>
      </c>
      <c r="N366" s="33">
        <f>+'[3]2. DETALLADO MARZO 2026'!H371</f>
        <v>0</v>
      </c>
      <c r="O366" s="33">
        <f t="shared" si="60"/>
        <v>0</v>
      </c>
      <c r="P366" s="122" t="e">
        <f t="shared" si="56"/>
        <v>#DIV/0!</v>
      </c>
      <c r="Q366" s="31" t="s">
        <v>293</v>
      </c>
      <c r="R366" s="98"/>
      <c r="S366" s="32" t="e">
        <f>+I366*P366</f>
        <v>#DIV/0!</v>
      </c>
      <c r="T366" s="31" t="e">
        <f t="shared" si="63"/>
        <v>#DIV/0!</v>
      </c>
    </row>
    <row r="367" spans="1:20" ht="25.5" x14ac:dyDescent="0.25">
      <c r="A367" s="154"/>
      <c r="B367" s="10" t="s">
        <v>216</v>
      </c>
      <c r="C367" s="3" t="s">
        <v>31</v>
      </c>
      <c r="D367" s="1" t="s">
        <v>219</v>
      </c>
      <c r="E367" s="54">
        <v>2</v>
      </c>
      <c r="F367" s="130">
        <f>+'[1]PIND 2026'!I342</f>
        <v>2</v>
      </c>
      <c r="G367" s="54" t="s">
        <v>289</v>
      </c>
      <c r="H367" s="136">
        <f>+'[2]reporte T1'!K343</f>
        <v>0</v>
      </c>
      <c r="I367" s="55">
        <f t="shared" si="65"/>
        <v>0</v>
      </c>
      <c r="J367" s="31" t="str">
        <f t="shared" si="55"/>
        <v>MUY BAJO</v>
      </c>
      <c r="K367" s="33">
        <f>+[1]PINDTOTAL!L342</f>
        <v>3150000</v>
      </c>
      <c r="L367" s="33">
        <f>+'[3]2. DETALLADO MARZO 2026'!D372</f>
        <v>0</v>
      </c>
      <c r="M367" s="123">
        <f t="shared" si="59"/>
        <v>0</v>
      </c>
      <c r="N367" s="33">
        <f>+'[3]2. DETALLADO MARZO 2026'!H372</f>
        <v>0</v>
      </c>
      <c r="O367" s="33">
        <f t="shared" si="60"/>
        <v>0</v>
      </c>
      <c r="P367" s="122" t="e">
        <f t="shared" si="56"/>
        <v>#DIV/0!</v>
      </c>
      <c r="Q367" s="31" t="s">
        <v>293</v>
      </c>
      <c r="R367" s="98"/>
      <c r="S367" s="32" t="e">
        <f>+I367*P367</f>
        <v>#DIV/0!</v>
      </c>
      <c r="T367" s="31" t="e">
        <f t="shared" si="63"/>
        <v>#DIV/0!</v>
      </c>
    </row>
    <row r="368" spans="1:20" ht="25.5" x14ac:dyDescent="0.25">
      <c r="A368" s="154"/>
      <c r="B368" s="10" t="s">
        <v>216</v>
      </c>
      <c r="C368" s="3" t="s">
        <v>27</v>
      </c>
      <c r="D368" s="1" t="s">
        <v>220</v>
      </c>
      <c r="E368" s="54">
        <v>32</v>
      </c>
      <c r="F368" s="130">
        <f>+'[1]PIND 2026'!I343</f>
        <v>14</v>
      </c>
      <c r="G368" s="54" t="s">
        <v>289</v>
      </c>
      <c r="H368" s="136">
        <f>+'[2]reporte T1'!K344</f>
        <v>0</v>
      </c>
      <c r="I368" s="55">
        <f t="shared" si="65"/>
        <v>0</v>
      </c>
      <c r="J368" s="31" t="str">
        <f t="shared" si="55"/>
        <v>MUY BAJO</v>
      </c>
      <c r="K368" s="33">
        <f>+[1]PINDTOTAL!L343</f>
        <v>147000</v>
      </c>
      <c r="L368" s="33">
        <f>+'[3]2. DETALLADO MARZO 2026'!D373</f>
        <v>1800000</v>
      </c>
      <c r="M368" s="123">
        <f t="shared" si="59"/>
        <v>12.244897959183673</v>
      </c>
      <c r="N368" s="33">
        <f>+'[3]2. DETALLADO MARZO 2026'!H373</f>
        <v>0</v>
      </c>
      <c r="O368" s="33">
        <f t="shared" si="60"/>
        <v>0</v>
      </c>
      <c r="P368" s="122">
        <f t="shared" si="56"/>
        <v>0</v>
      </c>
      <c r="Q368" s="31" t="str">
        <f>IF(P368&lt;=20%,"MUY BAJO",IF(AND(P368&gt;20%,P368&lt;=40%),"BAJO",IF(AND(P368&gt;40%,P368&lt;=60%),"MEDIO",IF(AND(P368&gt;60%,P368&lt;=80%),"ALTO","MUY ALTO"))))</f>
        <v>MUY BAJO</v>
      </c>
      <c r="R368" s="98"/>
      <c r="S368" s="32"/>
      <c r="T368" s="31" t="s">
        <v>293</v>
      </c>
    </row>
    <row r="369" spans="1:20" ht="25.5" x14ac:dyDescent="0.25">
      <c r="A369" s="154"/>
      <c r="B369" s="10" t="s">
        <v>216</v>
      </c>
      <c r="C369" s="3" t="s">
        <v>29</v>
      </c>
      <c r="D369" s="1" t="s">
        <v>220</v>
      </c>
      <c r="E369" s="54">
        <v>2</v>
      </c>
      <c r="F369" s="130">
        <f>+'[1]PIND 2026'!I344</f>
        <v>2</v>
      </c>
      <c r="G369" s="54" t="s">
        <v>289</v>
      </c>
      <c r="H369" s="136">
        <f>+'[2]reporte T1'!K345</f>
        <v>0</v>
      </c>
      <c r="I369" s="55">
        <f t="shared" si="65"/>
        <v>0</v>
      </c>
      <c r="J369" s="31" t="str">
        <f t="shared" si="55"/>
        <v>MUY BAJO</v>
      </c>
      <c r="K369" s="33">
        <f>+[1]PINDTOTAL!L344</f>
        <v>6300000</v>
      </c>
      <c r="L369" s="33">
        <f>+'[3]2. DETALLADO MARZO 2026'!D374</f>
        <v>0</v>
      </c>
      <c r="M369" s="123">
        <f t="shared" si="59"/>
        <v>0</v>
      </c>
      <c r="N369" s="33">
        <f>+'[3]2. DETALLADO MARZO 2026'!H374</f>
        <v>0</v>
      </c>
      <c r="O369" s="33">
        <f t="shared" si="60"/>
        <v>0</v>
      </c>
      <c r="P369" s="122" t="e">
        <f t="shared" si="56"/>
        <v>#DIV/0!</v>
      </c>
      <c r="Q369" s="31" t="s">
        <v>293</v>
      </c>
      <c r="R369" s="98"/>
      <c r="S369" s="32" t="e">
        <f>+I369*P369</f>
        <v>#DIV/0!</v>
      </c>
      <c r="T369" s="31" t="e">
        <f t="shared" si="63"/>
        <v>#DIV/0!</v>
      </c>
    </row>
    <row r="370" spans="1:20" ht="25.5" x14ac:dyDescent="0.25">
      <c r="A370" s="154"/>
      <c r="B370" s="10" t="s">
        <v>216</v>
      </c>
      <c r="C370" s="3" t="s">
        <v>30</v>
      </c>
      <c r="D370" s="1" t="s">
        <v>220</v>
      </c>
      <c r="E370" s="54">
        <v>2</v>
      </c>
      <c r="F370" s="130">
        <f>+'[1]PIND 2026'!I345</f>
        <v>2</v>
      </c>
      <c r="G370" s="54" t="s">
        <v>289</v>
      </c>
      <c r="H370" s="136">
        <f>+'[2]reporte T1'!K346</f>
        <v>0</v>
      </c>
      <c r="I370" s="55">
        <f t="shared" si="65"/>
        <v>0</v>
      </c>
      <c r="J370" s="31" t="str">
        <f t="shared" si="55"/>
        <v>MUY BAJO</v>
      </c>
      <c r="K370" s="33">
        <f>+[1]PINDTOTAL!L345</f>
        <v>6300000</v>
      </c>
      <c r="L370" s="33">
        <f>+'[3]2. DETALLADO MARZO 2026'!D375</f>
        <v>0</v>
      </c>
      <c r="M370" s="123">
        <f t="shared" si="59"/>
        <v>0</v>
      </c>
      <c r="N370" s="33">
        <f>+'[3]2. DETALLADO MARZO 2026'!H375</f>
        <v>0</v>
      </c>
      <c r="O370" s="33">
        <f t="shared" si="60"/>
        <v>0</v>
      </c>
      <c r="P370" s="122" t="e">
        <f t="shared" si="56"/>
        <v>#DIV/0!</v>
      </c>
      <c r="Q370" s="31" t="e">
        <f t="shared" ref="Q370:Q389" si="66">IF(P370&lt;=20%,"MUY BAJO",IF(AND(P370&gt;20%,P370&lt;=40%),"BAJO",IF(AND(P370&gt;40%,P370&lt;=60%),"MEDIO",IF(AND(P370&gt;60%,P370&lt;=80%),"ALTO","MUY ALTO"))))</f>
        <v>#DIV/0!</v>
      </c>
      <c r="R370" s="98"/>
      <c r="S370" s="32" t="e">
        <f>+I370*P370</f>
        <v>#DIV/0!</v>
      </c>
      <c r="T370" s="31" t="e">
        <f t="shared" si="63"/>
        <v>#DIV/0!</v>
      </c>
    </row>
    <row r="371" spans="1:20" ht="25.5" x14ac:dyDescent="0.25">
      <c r="A371" s="154"/>
      <c r="B371" s="10" t="s">
        <v>216</v>
      </c>
      <c r="C371" s="3" t="s">
        <v>31</v>
      </c>
      <c r="D371" s="1" t="s">
        <v>220</v>
      </c>
      <c r="E371" s="54">
        <v>2</v>
      </c>
      <c r="F371" s="130">
        <f>+'[1]PIND 2026'!I346</f>
        <v>2</v>
      </c>
      <c r="G371" s="54" t="s">
        <v>289</v>
      </c>
      <c r="H371" s="136">
        <f>+'[2]reporte T1'!K347</f>
        <v>0</v>
      </c>
      <c r="I371" s="55">
        <f t="shared" si="65"/>
        <v>0</v>
      </c>
      <c r="J371" s="31" t="str">
        <f t="shared" si="55"/>
        <v>MUY BAJO</v>
      </c>
      <c r="K371" s="33">
        <f>+[1]PINDTOTAL!L346</f>
        <v>6300000</v>
      </c>
      <c r="L371" s="33">
        <f>+'[3]2. DETALLADO MARZO 2026'!D376</f>
        <v>0</v>
      </c>
      <c r="M371" s="123">
        <f t="shared" si="59"/>
        <v>0</v>
      </c>
      <c r="N371" s="33">
        <f>+'[3]2. DETALLADO MARZO 2026'!H376</f>
        <v>0</v>
      </c>
      <c r="O371" s="33">
        <f t="shared" si="60"/>
        <v>0</v>
      </c>
      <c r="P371" s="122" t="e">
        <f t="shared" si="56"/>
        <v>#DIV/0!</v>
      </c>
      <c r="Q371" s="31" t="e">
        <f t="shared" si="66"/>
        <v>#DIV/0!</v>
      </c>
      <c r="R371" s="98"/>
      <c r="S371" s="32" t="e">
        <f>+I371*P371</f>
        <v>#DIV/0!</v>
      </c>
      <c r="T371" s="31" t="e">
        <f t="shared" si="63"/>
        <v>#DIV/0!</v>
      </c>
    </row>
    <row r="372" spans="1:20" ht="25.5" x14ac:dyDescent="0.25">
      <c r="A372" s="154"/>
      <c r="B372" s="10" t="s">
        <v>216</v>
      </c>
      <c r="C372" s="3" t="s">
        <v>27</v>
      </c>
      <c r="D372" s="1" t="s">
        <v>221</v>
      </c>
      <c r="E372" s="56">
        <v>2</v>
      </c>
      <c r="F372" s="130">
        <f>+'[1]PIND 2026'!I347</f>
        <v>14</v>
      </c>
      <c r="G372" s="56" t="s">
        <v>289</v>
      </c>
      <c r="H372" s="136">
        <f>+'[2]reporte T1'!K348</f>
        <v>0</v>
      </c>
      <c r="I372" s="55">
        <f t="shared" si="65"/>
        <v>0</v>
      </c>
      <c r="J372" s="31" t="str">
        <f t="shared" si="55"/>
        <v>MUY BAJO</v>
      </c>
      <c r="K372" s="33">
        <f>+[1]PINDTOTAL!L347</f>
        <v>73500000</v>
      </c>
      <c r="L372" s="33">
        <f>+'[3]2. DETALLADO MARZO 2026'!D377</f>
        <v>40500000</v>
      </c>
      <c r="M372" s="123">
        <f t="shared" si="59"/>
        <v>0.55102040816326525</v>
      </c>
      <c r="N372" s="33">
        <f>+'[3]2. DETALLADO MARZO 2026'!H377</f>
        <v>0</v>
      </c>
      <c r="O372" s="33">
        <f t="shared" si="60"/>
        <v>0</v>
      </c>
      <c r="P372" s="122">
        <f t="shared" si="56"/>
        <v>0</v>
      </c>
      <c r="Q372" s="31" t="str">
        <f t="shared" si="66"/>
        <v>MUY BAJO</v>
      </c>
      <c r="R372" s="98"/>
      <c r="S372" s="32">
        <f>+I372*P372</f>
        <v>0</v>
      </c>
      <c r="T372" s="31" t="str">
        <f t="shared" si="63"/>
        <v>MUY BAJO</v>
      </c>
    </row>
    <row r="373" spans="1:20" ht="25.5" x14ac:dyDescent="0.25">
      <c r="A373" s="154"/>
      <c r="B373" s="10" t="s">
        <v>216</v>
      </c>
      <c r="C373" s="3" t="s">
        <v>29</v>
      </c>
      <c r="D373" s="1" t="s">
        <v>221</v>
      </c>
      <c r="E373" s="54">
        <v>0</v>
      </c>
      <c r="F373" s="130">
        <f>+'[1]PIND 2026'!I348</f>
        <v>1</v>
      </c>
      <c r="G373" s="54" t="s">
        <v>289</v>
      </c>
      <c r="H373" s="136">
        <f>+'[2]reporte T1'!K349</f>
        <v>0</v>
      </c>
      <c r="I373" s="55">
        <f t="shared" si="65"/>
        <v>0</v>
      </c>
      <c r="J373" s="31" t="str">
        <f t="shared" si="55"/>
        <v>MUY BAJO</v>
      </c>
      <c r="K373" s="33">
        <f>+[1]PINDTOTAL!L348</f>
        <v>2100000</v>
      </c>
      <c r="L373" s="33">
        <f>+'[3]2. DETALLADO MARZO 2026'!D378</f>
        <v>0</v>
      </c>
      <c r="M373" s="123">
        <f t="shared" si="59"/>
        <v>0</v>
      </c>
      <c r="N373" s="33">
        <f>+'[3]2. DETALLADO MARZO 2026'!H378</f>
        <v>0</v>
      </c>
      <c r="O373" s="33">
        <f t="shared" si="60"/>
        <v>0</v>
      </c>
      <c r="P373" s="122" t="e">
        <f t="shared" si="56"/>
        <v>#DIV/0!</v>
      </c>
      <c r="Q373" s="31" t="e">
        <f t="shared" si="66"/>
        <v>#DIV/0!</v>
      </c>
      <c r="R373" s="98"/>
      <c r="S373" s="32" t="e">
        <f>+I373*P373</f>
        <v>#DIV/0!</v>
      </c>
      <c r="T373" s="31" t="e">
        <f t="shared" si="63"/>
        <v>#DIV/0!</v>
      </c>
    </row>
    <row r="374" spans="1:20" ht="25.5" x14ac:dyDescent="0.25">
      <c r="A374" s="154"/>
      <c r="B374" s="10" t="s">
        <v>216</v>
      </c>
      <c r="C374" s="3" t="s">
        <v>30</v>
      </c>
      <c r="D374" s="1" t="s">
        <v>221</v>
      </c>
      <c r="E374" s="54">
        <v>0</v>
      </c>
      <c r="F374" s="130">
        <f>+'[1]PIND 2026'!I349</f>
        <v>1</v>
      </c>
      <c r="G374" s="54" t="s">
        <v>289</v>
      </c>
      <c r="H374" s="136">
        <f>+'[2]reporte T1'!K350</f>
        <v>0</v>
      </c>
      <c r="I374" s="55">
        <f t="shared" si="65"/>
        <v>0</v>
      </c>
      <c r="J374" s="31" t="str">
        <f t="shared" si="55"/>
        <v>MUY BAJO</v>
      </c>
      <c r="K374" s="33">
        <f>+[1]PINDTOTAL!L349</f>
        <v>2100000</v>
      </c>
      <c r="L374" s="33">
        <f>+'[3]2. DETALLADO MARZO 2026'!D379</f>
        <v>0</v>
      </c>
      <c r="M374" s="123">
        <f t="shared" si="59"/>
        <v>0</v>
      </c>
      <c r="N374" s="33">
        <f>+'[3]2. DETALLADO MARZO 2026'!H379</f>
        <v>0</v>
      </c>
      <c r="O374" s="33">
        <f t="shared" si="60"/>
        <v>0</v>
      </c>
      <c r="P374" s="122" t="e">
        <f t="shared" si="56"/>
        <v>#DIV/0!</v>
      </c>
      <c r="Q374" s="31" t="e">
        <f t="shared" si="66"/>
        <v>#DIV/0!</v>
      </c>
      <c r="R374" s="98"/>
      <c r="S374" s="32" t="e">
        <f>+I374*P374</f>
        <v>#DIV/0!</v>
      </c>
      <c r="T374" s="31" t="e">
        <f t="shared" si="63"/>
        <v>#DIV/0!</v>
      </c>
    </row>
    <row r="375" spans="1:20" ht="25.5" x14ac:dyDescent="0.25">
      <c r="A375" s="154"/>
      <c r="B375" s="10" t="s">
        <v>216</v>
      </c>
      <c r="C375" s="3" t="s">
        <v>31</v>
      </c>
      <c r="D375" s="1" t="s">
        <v>221</v>
      </c>
      <c r="E375" s="54">
        <v>0</v>
      </c>
      <c r="F375" s="130">
        <f>+'[1]PIND 2026'!I350</f>
        <v>1</v>
      </c>
      <c r="G375" s="54" t="s">
        <v>289</v>
      </c>
      <c r="H375" s="136">
        <f>+'[2]reporte T1'!K351</f>
        <v>0</v>
      </c>
      <c r="I375" s="55">
        <f t="shared" si="65"/>
        <v>0</v>
      </c>
      <c r="J375" s="31" t="str">
        <f t="shared" si="55"/>
        <v>MUY BAJO</v>
      </c>
      <c r="K375" s="33">
        <f>+[1]PINDTOTAL!L350</f>
        <v>2100000</v>
      </c>
      <c r="L375" s="33">
        <f>+'[3]2. DETALLADO MARZO 2026'!D380</f>
        <v>0</v>
      </c>
      <c r="M375" s="123">
        <f t="shared" si="59"/>
        <v>0</v>
      </c>
      <c r="N375" s="33">
        <f>+'[3]2. DETALLADO MARZO 2026'!H380</f>
        <v>0</v>
      </c>
      <c r="O375" s="33">
        <f t="shared" si="60"/>
        <v>0</v>
      </c>
      <c r="P375" s="122" t="e">
        <f t="shared" si="56"/>
        <v>#DIV/0!</v>
      </c>
      <c r="Q375" s="31" t="e">
        <f t="shared" si="66"/>
        <v>#DIV/0!</v>
      </c>
      <c r="R375" s="98"/>
      <c r="S375" s="32" t="e">
        <f>+I375*P375</f>
        <v>#DIV/0!</v>
      </c>
      <c r="T375" s="31" t="e">
        <f t="shared" si="63"/>
        <v>#DIV/0!</v>
      </c>
    </row>
    <row r="376" spans="1:20" ht="25.5" x14ac:dyDescent="0.25">
      <c r="A376" s="154"/>
      <c r="B376" s="10" t="s">
        <v>216</v>
      </c>
      <c r="C376" s="3" t="s">
        <v>27</v>
      </c>
      <c r="D376" s="1" t="s">
        <v>222</v>
      </c>
      <c r="E376" s="54">
        <v>102</v>
      </c>
      <c r="F376" s="130">
        <f>+'[1]PIND 2026'!I351</f>
        <v>13</v>
      </c>
      <c r="G376" s="54" t="s">
        <v>289</v>
      </c>
      <c r="H376" s="136">
        <f>+'[2]reporte T1'!K352</f>
        <v>1</v>
      </c>
      <c r="I376" s="55">
        <f t="shared" si="65"/>
        <v>7.6923076923076927E-2</v>
      </c>
      <c r="J376" s="31" t="str">
        <f t="shared" si="55"/>
        <v>MUY BAJO</v>
      </c>
      <c r="K376" s="33">
        <f>+[1]PINDTOTAL!L351</f>
        <v>75075000</v>
      </c>
      <c r="L376" s="33">
        <f>+'[3]2. DETALLADO MARZO 2026'!D381</f>
        <v>2300000</v>
      </c>
      <c r="M376" s="123">
        <f t="shared" si="59"/>
        <v>3.0636030636030636E-2</v>
      </c>
      <c r="N376" s="33">
        <f>+'[3]2. DETALLADO MARZO 2026'!H381</f>
        <v>0</v>
      </c>
      <c r="O376" s="33">
        <f t="shared" si="60"/>
        <v>0</v>
      </c>
      <c r="P376" s="122">
        <f t="shared" si="56"/>
        <v>0</v>
      </c>
      <c r="Q376" s="31" t="str">
        <f t="shared" si="66"/>
        <v>MUY BAJO</v>
      </c>
      <c r="R376" s="98"/>
      <c r="S376" s="32">
        <f>+I376*P376</f>
        <v>0</v>
      </c>
      <c r="T376" s="31" t="str">
        <f t="shared" si="63"/>
        <v>MUY BAJO</v>
      </c>
    </row>
    <row r="377" spans="1:20" ht="25.5" x14ac:dyDescent="0.25">
      <c r="A377" s="154"/>
      <c r="B377" s="10" t="s">
        <v>216</v>
      </c>
      <c r="C377" s="3" t="s">
        <v>29</v>
      </c>
      <c r="D377" s="1" t="s">
        <v>222</v>
      </c>
      <c r="E377" s="54">
        <v>0</v>
      </c>
      <c r="F377" s="130">
        <f>+'[1]PIND 2026'!I352</f>
        <v>2</v>
      </c>
      <c r="G377" s="54" t="s">
        <v>289</v>
      </c>
      <c r="H377" s="136">
        <f>+'[2]reporte T1'!K353</f>
        <v>0</v>
      </c>
      <c r="I377" s="55">
        <f t="shared" si="65"/>
        <v>0</v>
      </c>
      <c r="J377" s="31" t="str">
        <f t="shared" si="55"/>
        <v>MUY BAJO</v>
      </c>
      <c r="K377" s="33">
        <f>+[1]PINDTOTAL!L352</f>
        <v>4200000</v>
      </c>
      <c r="L377" s="33">
        <f>+'[3]2. DETALLADO MARZO 2026'!D382</f>
        <v>0</v>
      </c>
      <c r="M377" s="123">
        <f t="shared" si="59"/>
        <v>0</v>
      </c>
      <c r="N377" s="33">
        <f>+'[3]2. DETALLADO MARZO 2026'!H382</f>
        <v>0</v>
      </c>
      <c r="O377" s="33">
        <f t="shared" si="60"/>
        <v>0</v>
      </c>
      <c r="P377" s="122" t="e">
        <f t="shared" si="56"/>
        <v>#DIV/0!</v>
      </c>
      <c r="Q377" s="31" t="e">
        <f t="shared" si="66"/>
        <v>#DIV/0!</v>
      </c>
      <c r="R377" s="98"/>
      <c r="S377" s="32" t="e">
        <f>+I377*P377</f>
        <v>#DIV/0!</v>
      </c>
      <c r="T377" s="31" t="e">
        <f t="shared" si="63"/>
        <v>#DIV/0!</v>
      </c>
    </row>
    <row r="378" spans="1:20" ht="25.5" x14ac:dyDescent="0.25">
      <c r="A378" s="154"/>
      <c r="B378" s="10" t="s">
        <v>216</v>
      </c>
      <c r="C378" s="3" t="s">
        <v>30</v>
      </c>
      <c r="D378" s="1" t="s">
        <v>222</v>
      </c>
      <c r="E378" s="54">
        <v>0</v>
      </c>
      <c r="F378" s="130">
        <f>+'[1]PIND 2026'!I353</f>
        <v>2</v>
      </c>
      <c r="G378" s="54" t="s">
        <v>289</v>
      </c>
      <c r="H378" s="136">
        <f>+'[2]reporte T1'!K354</f>
        <v>0</v>
      </c>
      <c r="I378" s="55">
        <f t="shared" si="65"/>
        <v>0</v>
      </c>
      <c r="J378" s="31" t="str">
        <f t="shared" si="55"/>
        <v>MUY BAJO</v>
      </c>
      <c r="K378" s="33">
        <f>+[1]PINDTOTAL!L353</f>
        <v>4200000</v>
      </c>
      <c r="L378" s="33">
        <f>+'[3]2. DETALLADO MARZO 2026'!D383</f>
        <v>0</v>
      </c>
      <c r="M378" s="123">
        <f t="shared" si="59"/>
        <v>0</v>
      </c>
      <c r="N378" s="33">
        <f>+'[3]2. DETALLADO MARZO 2026'!H383</f>
        <v>0</v>
      </c>
      <c r="O378" s="33">
        <f t="shared" si="60"/>
        <v>0</v>
      </c>
      <c r="P378" s="122" t="e">
        <f t="shared" si="56"/>
        <v>#DIV/0!</v>
      </c>
      <c r="Q378" s="31" t="e">
        <f t="shared" si="66"/>
        <v>#DIV/0!</v>
      </c>
      <c r="R378" s="98"/>
      <c r="S378" s="32" t="e">
        <f>+I378*P378</f>
        <v>#DIV/0!</v>
      </c>
      <c r="T378" s="31" t="e">
        <f t="shared" si="63"/>
        <v>#DIV/0!</v>
      </c>
    </row>
    <row r="379" spans="1:20" ht="25.5" x14ac:dyDescent="0.25">
      <c r="A379" s="154"/>
      <c r="B379" s="10" t="s">
        <v>216</v>
      </c>
      <c r="C379" s="3" t="s">
        <v>31</v>
      </c>
      <c r="D379" s="1" t="s">
        <v>222</v>
      </c>
      <c r="E379" s="54">
        <v>0</v>
      </c>
      <c r="F379" s="130">
        <f>+'[1]PIND 2026'!I354</f>
        <v>2</v>
      </c>
      <c r="G379" s="54" t="s">
        <v>289</v>
      </c>
      <c r="H379" s="136">
        <f>+'[2]reporte T1'!K355</f>
        <v>0</v>
      </c>
      <c r="I379" s="55">
        <f t="shared" si="65"/>
        <v>0</v>
      </c>
      <c r="J379" s="31" t="str">
        <f t="shared" si="55"/>
        <v>MUY BAJO</v>
      </c>
      <c r="K379" s="33">
        <f>+[1]PINDTOTAL!L354</f>
        <v>4200000</v>
      </c>
      <c r="L379" s="33">
        <f>+'[3]2. DETALLADO MARZO 2026'!D384</f>
        <v>0</v>
      </c>
      <c r="M379" s="123">
        <f t="shared" si="59"/>
        <v>0</v>
      </c>
      <c r="N379" s="33">
        <f>+'[3]2. DETALLADO MARZO 2026'!H384</f>
        <v>0</v>
      </c>
      <c r="O379" s="33">
        <f t="shared" si="60"/>
        <v>0</v>
      </c>
      <c r="P379" s="122" t="e">
        <f t="shared" si="56"/>
        <v>#DIV/0!</v>
      </c>
      <c r="Q379" s="31" t="e">
        <f t="shared" si="66"/>
        <v>#DIV/0!</v>
      </c>
      <c r="R379" s="98"/>
      <c r="S379" s="32" t="e">
        <f>+I379*P379</f>
        <v>#DIV/0!</v>
      </c>
      <c r="T379" s="31" t="e">
        <f t="shared" si="63"/>
        <v>#DIV/0!</v>
      </c>
    </row>
    <row r="380" spans="1:20" ht="38.25" x14ac:dyDescent="0.25">
      <c r="A380" s="154"/>
      <c r="B380" s="10" t="s">
        <v>223</v>
      </c>
      <c r="C380" s="3" t="s">
        <v>27</v>
      </c>
      <c r="D380" s="1" t="s">
        <v>224</v>
      </c>
      <c r="E380" s="54">
        <v>8254</v>
      </c>
      <c r="F380" s="130">
        <f>+'[1]PIND 2026'!I355</f>
        <v>500</v>
      </c>
      <c r="G380" s="49" t="s">
        <v>289</v>
      </c>
      <c r="H380" s="136">
        <f>+'[2]reporte T1'!K356</f>
        <v>173</v>
      </c>
      <c r="I380" s="55">
        <f t="shared" si="65"/>
        <v>0.34599999999999997</v>
      </c>
      <c r="J380" s="31" t="str">
        <f t="shared" si="55"/>
        <v>BAJO</v>
      </c>
      <c r="K380" s="33">
        <f>+[1]PINDTOTAL!L355</f>
        <v>73500000</v>
      </c>
      <c r="L380" s="33">
        <f>+'[3]2. DETALLADO MARZO 2026'!D385</f>
        <v>36482323</v>
      </c>
      <c r="M380" s="123">
        <f t="shared" si="59"/>
        <v>0.49635813605442175</v>
      </c>
      <c r="N380" s="33">
        <f>+'[3]2. DETALLADO MARZO 2026'!H385</f>
        <v>31336666</v>
      </c>
      <c r="O380" s="33">
        <f t="shared" si="60"/>
        <v>31336666</v>
      </c>
      <c r="P380" s="122">
        <f t="shared" si="56"/>
        <v>0.85895478750078502</v>
      </c>
      <c r="Q380" s="31" t="str">
        <f t="shared" si="66"/>
        <v>MUY ALTO</v>
      </c>
      <c r="R380" s="98"/>
      <c r="S380" s="32">
        <f>+I380*P380</f>
        <v>0.2971983564752716</v>
      </c>
      <c r="T380" s="31" t="str">
        <f t="shared" si="63"/>
        <v>BAJO</v>
      </c>
    </row>
    <row r="381" spans="1:20" ht="38.25" x14ac:dyDescent="0.25">
      <c r="A381" s="154"/>
      <c r="B381" s="10" t="s">
        <v>223</v>
      </c>
      <c r="C381" s="3" t="s">
        <v>29</v>
      </c>
      <c r="D381" s="1" t="s">
        <v>224</v>
      </c>
      <c r="E381" s="54">
        <v>2059</v>
      </c>
      <c r="F381" s="130">
        <f>+'[1]PIND 2026'!I356</f>
        <v>500</v>
      </c>
      <c r="G381" s="49" t="s">
        <v>289</v>
      </c>
      <c r="H381" s="136">
        <f>+'[2]reporte T1'!K357</f>
        <v>226</v>
      </c>
      <c r="I381" s="55">
        <f t="shared" si="65"/>
        <v>0.45200000000000001</v>
      </c>
      <c r="J381" s="31" t="str">
        <f t="shared" ref="J381:J446" si="67">IF(I381&lt;=20%,"MUY BAJO",IF(AND(I381&gt;20%,I381&lt;=40%),"BAJO",IF(AND(I381&gt;40%,I381&lt;=60%),"MEDIO",IF(AND(I381&gt;60%,I381&lt;=80%),"ALTO","MUY ALTO"))))</f>
        <v>MEDIO</v>
      </c>
      <c r="K381" s="33">
        <f>+[1]PINDTOTAL!L356</f>
        <v>63000000</v>
      </c>
      <c r="L381" s="33">
        <f>+'[3]2. DETALLADO MARZO 2026'!D386</f>
        <v>0</v>
      </c>
      <c r="M381" s="123">
        <f t="shared" si="59"/>
        <v>0</v>
      </c>
      <c r="N381" s="33">
        <f>+'[3]2. DETALLADO MARZO 2026'!H386</f>
        <v>0</v>
      </c>
      <c r="O381" s="33">
        <f t="shared" si="60"/>
        <v>0</v>
      </c>
      <c r="P381" s="122" t="e">
        <f t="shared" si="56"/>
        <v>#DIV/0!</v>
      </c>
      <c r="Q381" s="31" t="e">
        <f t="shared" si="66"/>
        <v>#DIV/0!</v>
      </c>
      <c r="R381" s="98"/>
      <c r="S381" s="32" t="e">
        <f>+I381*P381</f>
        <v>#DIV/0!</v>
      </c>
      <c r="T381" s="31" t="e">
        <f t="shared" si="63"/>
        <v>#DIV/0!</v>
      </c>
    </row>
    <row r="382" spans="1:20" ht="38.25" x14ac:dyDescent="0.25">
      <c r="A382" s="154"/>
      <c r="B382" s="10" t="s">
        <v>223</v>
      </c>
      <c r="C382" s="3" t="s">
        <v>30</v>
      </c>
      <c r="D382" s="1" t="s">
        <v>224</v>
      </c>
      <c r="E382" s="54">
        <v>7312</v>
      </c>
      <c r="F382" s="130">
        <f>+'[1]PIND 2026'!I357</f>
        <v>2000</v>
      </c>
      <c r="G382" s="49" t="s">
        <v>289</v>
      </c>
      <c r="H382" s="136">
        <f>+'[2]reporte T1'!K358</f>
        <v>175</v>
      </c>
      <c r="I382" s="55">
        <f t="shared" si="65"/>
        <v>8.7499999999999994E-2</v>
      </c>
      <c r="J382" s="31" t="str">
        <f t="shared" si="67"/>
        <v>MUY BAJO</v>
      </c>
      <c r="K382" s="33">
        <f>+[1]PINDTOTAL!L357</f>
        <v>50400000</v>
      </c>
      <c r="L382" s="33">
        <f>+'[3]2. DETALLADO MARZO 2026'!D387</f>
        <v>0</v>
      </c>
      <c r="M382" s="123">
        <f t="shared" si="59"/>
        <v>0</v>
      </c>
      <c r="N382" s="33">
        <f>+'[3]2. DETALLADO MARZO 2026'!H387</f>
        <v>0</v>
      </c>
      <c r="O382" s="33">
        <f t="shared" si="60"/>
        <v>0</v>
      </c>
      <c r="P382" s="122" t="e">
        <f t="shared" si="56"/>
        <v>#DIV/0!</v>
      </c>
      <c r="Q382" s="31" t="e">
        <f t="shared" si="66"/>
        <v>#DIV/0!</v>
      </c>
      <c r="R382" s="98"/>
      <c r="S382" s="32" t="e">
        <f>+I382*P382</f>
        <v>#DIV/0!</v>
      </c>
      <c r="T382" s="31" t="e">
        <f t="shared" si="63"/>
        <v>#DIV/0!</v>
      </c>
    </row>
    <row r="383" spans="1:20" ht="38.25" x14ac:dyDescent="0.25">
      <c r="A383" s="154"/>
      <c r="B383" s="10" t="s">
        <v>223</v>
      </c>
      <c r="C383" s="3" t="s">
        <v>31</v>
      </c>
      <c r="D383" s="1" t="s">
        <v>224</v>
      </c>
      <c r="E383" s="54">
        <v>4054</v>
      </c>
      <c r="F383" s="130">
        <f>+'[1]PIND 2026'!I358</f>
        <v>2000</v>
      </c>
      <c r="G383" s="49" t="s">
        <v>289</v>
      </c>
      <c r="H383" s="136">
        <f>+'[2]reporte T1'!K359</f>
        <v>0</v>
      </c>
      <c r="I383" s="55">
        <f t="shared" si="65"/>
        <v>0</v>
      </c>
      <c r="J383" s="31" t="str">
        <f t="shared" si="67"/>
        <v>MUY BAJO</v>
      </c>
      <c r="K383" s="33">
        <f>+[1]PINDTOTAL!L358</f>
        <v>63000000</v>
      </c>
      <c r="L383" s="33">
        <f>+'[3]2. DETALLADO MARZO 2026'!D388</f>
        <v>0</v>
      </c>
      <c r="M383" s="123">
        <f t="shared" si="59"/>
        <v>0</v>
      </c>
      <c r="N383" s="33">
        <f>+'[3]2. DETALLADO MARZO 2026'!H388</f>
        <v>0</v>
      </c>
      <c r="O383" s="33">
        <f t="shared" si="60"/>
        <v>0</v>
      </c>
      <c r="P383" s="122" t="e">
        <f t="shared" si="56"/>
        <v>#DIV/0!</v>
      </c>
      <c r="Q383" s="31" t="e">
        <f t="shared" si="66"/>
        <v>#DIV/0!</v>
      </c>
      <c r="R383" s="98"/>
      <c r="S383" s="32" t="e">
        <f>+I383*P383</f>
        <v>#DIV/0!</v>
      </c>
      <c r="T383" s="31" t="e">
        <f t="shared" si="63"/>
        <v>#DIV/0!</v>
      </c>
    </row>
    <row r="384" spans="1:20" ht="38.25" x14ac:dyDescent="0.25">
      <c r="A384" s="154"/>
      <c r="B384" s="10" t="s">
        <v>223</v>
      </c>
      <c r="C384" s="3" t="s">
        <v>27</v>
      </c>
      <c r="D384" s="1" t="s">
        <v>225</v>
      </c>
      <c r="E384" s="54">
        <v>19165</v>
      </c>
      <c r="F384" s="130">
        <f>+'[1]PIND 2026'!I359</f>
        <v>1000</v>
      </c>
      <c r="G384" s="49" t="s">
        <v>289</v>
      </c>
      <c r="H384" s="136">
        <f>+'[2]reporte T1'!K360</f>
        <v>642</v>
      </c>
      <c r="I384" s="55">
        <f t="shared" si="65"/>
        <v>0.64200000000000002</v>
      </c>
      <c r="J384" s="31" t="str">
        <f t="shared" si="67"/>
        <v>ALTO</v>
      </c>
      <c r="K384" s="33">
        <f>+[1]PINDTOTAL!L359</f>
        <v>26250000</v>
      </c>
      <c r="L384" s="33">
        <f>+'[3]2. DETALLADO MARZO 2026'!D389</f>
        <v>0</v>
      </c>
      <c r="M384" s="123">
        <f t="shared" si="59"/>
        <v>0</v>
      </c>
      <c r="N384" s="33">
        <f>+'[3]2. DETALLADO MARZO 2026'!H389</f>
        <v>0</v>
      </c>
      <c r="O384" s="33">
        <f t="shared" si="60"/>
        <v>0</v>
      </c>
      <c r="P384" s="122" t="e">
        <f t="shared" si="56"/>
        <v>#DIV/0!</v>
      </c>
      <c r="Q384" s="31" t="e">
        <f t="shared" si="66"/>
        <v>#DIV/0!</v>
      </c>
      <c r="R384" s="98"/>
      <c r="S384" s="32" t="e">
        <f>+I384*P384</f>
        <v>#DIV/0!</v>
      </c>
      <c r="T384" s="31" t="e">
        <f t="shared" si="63"/>
        <v>#DIV/0!</v>
      </c>
    </row>
    <row r="385" spans="1:20" ht="38.25" x14ac:dyDescent="0.25">
      <c r="A385" s="154"/>
      <c r="B385" s="10" t="s">
        <v>223</v>
      </c>
      <c r="C385" s="3" t="s">
        <v>29</v>
      </c>
      <c r="D385" s="1" t="s">
        <v>225</v>
      </c>
      <c r="E385" s="54">
        <v>3427</v>
      </c>
      <c r="F385" s="130">
        <f>+'[1]PIND 2026'!I360</f>
        <v>500</v>
      </c>
      <c r="G385" s="49" t="s">
        <v>289</v>
      </c>
      <c r="H385" s="136">
        <f>+'[2]reporte T1'!K361</f>
        <v>0</v>
      </c>
      <c r="I385" s="55">
        <f t="shared" si="65"/>
        <v>0</v>
      </c>
      <c r="J385" s="31" t="str">
        <f t="shared" si="67"/>
        <v>MUY BAJO</v>
      </c>
      <c r="K385" s="33">
        <f>+[1]PINDTOTAL!L360</f>
        <v>15750000</v>
      </c>
      <c r="L385" s="33">
        <f>+'[3]2. DETALLADO MARZO 2026'!D390</f>
        <v>0</v>
      </c>
      <c r="M385" s="123">
        <f t="shared" si="59"/>
        <v>0</v>
      </c>
      <c r="N385" s="33">
        <f>+'[3]2. DETALLADO MARZO 2026'!H390</f>
        <v>0</v>
      </c>
      <c r="O385" s="33">
        <f t="shared" si="60"/>
        <v>0</v>
      </c>
      <c r="P385" s="122" t="e">
        <f t="shared" si="56"/>
        <v>#DIV/0!</v>
      </c>
      <c r="Q385" s="31" t="e">
        <f t="shared" si="66"/>
        <v>#DIV/0!</v>
      </c>
      <c r="R385" s="98"/>
      <c r="S385" s="32" t="e">
        <f>+I385*P385</f>
        <v>#DIV/0!</v>
      </c>
      <c r="T385" s="31" t="e">
        <f t="shared" si="63"/>
        <v>#DIV/0!</v>
      </c>
    </row>
    <row r="386" spans="1:20" ht="38.25" x14ac:dyDescent="0.25">
      <c r="A386" s="154"/>
      <c r="B386" s="10" t="s">
        <v>223</v>
      </c>
      <c r="C386" s="3" t="s">
        <v>30</v>
      </c>
      <c r="D386" s="1" t="s">
        <v>225</v>
      </c>
      <c r="E386" s="54">
        <v>7065</v>
      </c>
      <c r="F386" s="130">
        <f>+'[1]PIND 2026'!I361</f>
        <v>500</v>
      </c>
      <c r="G386" s="49" t="s">
        <v>289</v>
      </c>
      <c r="H386" s="136">
        <f>+'[2]reporte T1'!K362</f>
        <v>80</v>
      </c>
      <c r="I386" s="55">
        <f t="shared" si="65"/>
        <v>0.16</v>
      </c>
      <c r="J386" s="31" t="str">
        <f t="shared" si="67"/>
        <v>MUY BAJO</v>
      </c>
      <c r="K386" s="33">
        <f>+[1]PINDTOTAL!L361</f>
        <v>15750000</v>
      </c>
      <c r="L386" s="33">
        <f>+'[3]2. DETALLADO MARZO 2026'!D391</f>
        <v>0</v>
      </c>
      <c r="M386" s="123">
        <f t="shared" si="59"/>
        <v>0</v>
      </c>
      <c r="N386" s="33">
        <f>+'[3]2. DETALLADO MARZO 2026'!H391</f>
        <v>0</v>
      </c>
      <c r="O386" s="33">
        <f t="shared" si="60"/>
        <v>0</v>
      </c>
      <c r="P386" s="122" t="e">
        <f t="shared" si="56"/>
        <v>#DIV/0!</v>
      </c>
      <c r="Q386" s="31" t="e">
        <f t="shared" si="66"/>
        <v>#DIV/0!</v>
      </c>
      <c r="R386" s="98"/>
      <c r="S386" s="32" t="e">
        <f>+I386*P386</f>
        <v>#DIV/0!</v>
      </c>
      <c r="T386" s="31" t="e">
        <f t="shared" si="63"/>
        <v>#DIV/0!</v>
      </c>
    </row>
    <row r="387" spans="1:20" ht="38.25" x14ac:dyDescent="0.25">
      <c r="A387" s="154"/>
      <c r="B387" s="10" t="s">
        <v>223</v>
      </c>
      <c r="C387" s="3" t="s">
        <v>31</v>
      </c>
      <c r="D387" s="1" t="s">
        <v>225</v>
      </c>
      <c r="E387" s="54">
        <v>4682</v>
      </c>
      <c r="F387" s="130">
        <f>+'[1]PIND 2026'!I362</f>
        <v>700</v>
      </c>
      <c r="G387" s="49" t="s">
        <v>289</v>
      </c>
      <c r="H387" s="136">
        <f>+'[2]reporte T1'!K363</f>
        <v>0</v>
      </c>
      <c r="I387" s="55">
        <f t="shared" si="65"/>
        <v>0</v>
      </c>
      <c r="J387" s="31" t="str">
        <f t="shared" si="67"/>
        <v>MUY BAJO</v>
      </c>
      <c r="K387" s="33">
        <f>+[1]PINDTOTAL!L362</f>
        <v>18375000</v>
      </c>
      <c r="L387" s="33">
        <f>+'[3]2. DETALLADO MARZO 2026'!D392</f>
        <v>0</v>
      </c>
      <c r="M387" s="123">
        <f t="shared" si="59"/>
        <v>0</v>
      </c>
      <c r="N387" s="33">
        <f>+'[3]2. DETALLADO MARZO 2026'!H392</f>
        <v>0</v>
      </c>
      <c r="O387" s="33">
        <f t="shared" si="60"/>
        <v>0</v>
      </c>
      <c r="P387" s="122" t="e">
        <f t="shared" ref="P387:P421" si="68">+O387/L387</f>
        <v>#DIV/0!</v>
      </c>
      <c r="Q387" s="31" t="e">
        <f t="shared" si="66"/>
        <v>#DIV/0!</v>
      </c>
      <c r="R387" s="98"/>
      <c r="S387" s="32" t="e">
        <f>+I387*P387</f>
        <v>#DIV/0!</v>
      </c>
      <c r="T387" s="31" t="e">
        <f t="shared" si="63"/>
        <v>#DIV/0!</v>
      </c>
    </row>
    <row r="388" spans="1:20" ht="38.25" x14ac:dyDescent="0.25">
      <c r="A388" s="154"/>
      <c r="B388" s="10" t="s">
        <v>223</v>
      </c>
      <c r="C388" s="3" t="s">
        <v>27</v>
      </c>
      <c r="D388" s="1" t="s">
        <v>226</v>
      </c>
      <c r="E388" s="54">
        <v>16868</v>
      </c>
      <c r="F388" s="130">
        <f>+'[1]PIND 2026'!I363</f>
        <v>2000</v>
      </c>
      <c r="G388" s="49" t="s">
        <v>289</v>
      </c>
      <c r="H388" s="136">
        <f>+'[2]reporte T1'!K364</f>
        <v>2396</v>
      </c>
      <c r="I388" s="55">
        <f t="shared" si="65"/>
        <v>1.198</v>
      </c>
      <c r="J388" s="31" t="str">
        <f t="shared" si="67"/>
        <v>MUY ALTO</v>
      </c>
      <c r="K388" s="33">
        <f>+[1]PINDTOTAL!L363</f>
        <v>105000000</v>
      </c>
      <c r="L388" s="33">
        <f>+'[3]2. DETALLADO MARZO 2026'!D393</f>
        <v>54873504</v>
      </c>
      <c r="M388" s="123">
        <f t="shared" si="59"/>
        <v>0.52260479999999998</v>
      </c>
      <c r="N388" s="33">
        <f>+'[3]2. DETALLADO MARZO 2026'!H393</f>
        <v>40856666</v>
      </c>
      <c r="O388" s="33">
        <f t="shared" si="60"/>
        <v>40856666</v>
      </c>
      <c r="P388" s="122">
        <f t="shared" si="68"/>
        <v>0.74456090866732327</v>
      </c>
      <c r="Q388" s="31" t="str">
        <f t="shared" si="66"/>
        <v>ALTO</v>
      </c>
      <c r="R388" s="98"/>
      <c r="S388" s="32">
        <f>+I388*P388</f>
        <v>0.8919839685834533</v>
      </c>
      <c r="T388" s="31" t="str">
        <f t="shared" si="63"/>
        <v>MUY ALTO</v>
      </c>
    </row>
    <row r="389" spans="1:20" ht="38.25" x14ac:dyDescent="0.25">
      <c r="A389" s="154"/>
      <c r="B389" s="10" t="s">
        <v>223</v>
      </c>
      <c r="C389" s="3" t="s">
        <v>30</v>
      </c>
      <c r="D389" s="1" t="s">
        <v>226</v>
      </c>
      <c r="E389" s="54">
        <v>7318</v>
      </c>
      <c r="F389" s="130">
        <f>+'[1]PIND 2026'!I364</f>
        <v>1000</v>
      </c>
      <c r="G389" s="49" t="s">
        <v>289</v>
      </c>
      <c r="H389" s="136">
        <f>+'[2]reporte T1'!K365</f>
        <v>524</v>
      </c>
      <c r="I389" s="55">
        <f t="shared" si="65"/>
        <v>0.52400000000000002</v>
      </c>
      <c r="J389" s="31" t="str">
        <f t="shared" si="67"/>
        <v>MEDIO</v>
      </c>
      <c r="K389" s="33">
        <f>+[1]PINDTOTAL!L364</f>
        <v>52500000</v>
      </c>
      <c r="L389" s="33">
        <f>+'[3]2. DETALLADO MARZO 2026'!D394</f>
        <v>0</v>
      </c>
      <c r="M389" s="123">
        <f t="shared" si="59"/>
        <v>0</v>
      </c>
      <c r="N389" s="33">
        <f>+'[3]2. DETALLADO MARZO 2026'!H394</f>
        <v>0</v>
      </c>
      <c r="O389" s="33">
        <f t="shared" si="60"/>
        <v>0</v>
      </c>
      <c r="P389" s="122" t="e">
        <f t="shared" si="68"/>
        <v>#DIV/0!</v>
      </c>
      <c r="Q389" s="31" t="e">
        <f t="shared" si="66"/>
        <v>#DIV/0!</v>
      </c>
      <c r="R389" s="98"/>
      <c r="S389" s="32" t="e">
        <f>+I389*P389</f>
        <v>#DIV/0!</v>
      </c>
      <c r="T389" s="31" t="e">
        <f t="shared" si="63"/>
        <v>#DIV/0!</v>
      </c>
    </row>
    <row r="390" spans="1:20" ht="38.25" x14ac:dyDescent="0.25">
      <c r="A390" s="154"/>
      <c r="B390" s="10" t="s">
        <v>223</v>
      </c>
      <c r="C390" s="3" t="s">
        <v>27</v>
      </c>
      <c r="D390" s="1" t="s">
        <v>227</v>
      </c>
      <c r="E390" s="54">
        <v>9270</v>
      </c>
      <c r="F390" s="130">
        <f>+'[1]PIND 2026'!I365</f>
        <v>1000</v>
      </c>
      <c r="G390" s="49" t="s">
        <v>289</v>
      </c>
      <c r="H390" s="136">
        <f>+'[2]reporte T1'!K366</f>
        <v>2220</v>
      </c>
      <c r="I390" s="55">
        <f t="shared" si="65"/>
        <v>2.2200000000000002</v>
      </c>
      <c r="J390" s="31" t="str">
        <f t="shared" si="67"/>
        <v>MUY ALTO</v>
      </c>
      <c r="K390" s="33">
        <f>+[1]PINDTOTAL!L365</f>
        <v>105000</v>
      </c>
      <c r="L390" s="33">
        <f>+'[3]2. DETALLADO MARZO 2026'!D395</f>
        <v>72992829</v>
      </c>
      <c r="M390" s="123">
        <f t="shared" si="59"/>
        <v>695.16980000000001</v>
      </c>
      <c r="N390" s="33">
        <f>+'[3]2. DETALLADO MARZO 2026'!H395</f>
        <v>44976666</v>
      </c>
      <c r="O390" s="33">
        <f t="shared" si="60"/>
        <v>44976666</v>
      </c>
      <c r="P390" s="122">
        <f t="shared" si="68"/>
        <v>0.61617924138821911</v>
      </c>
      <c r="Q390" s="31" t="s">
        <v>293</v>
      </c>
      <c r="R390" s="98"/>
      <c r="S390" s="32">
        <f>+I390*P390</f>
        <v>1.3679179158818466</v>
      </c>
      <c r="T390" s="31" t="str">
        <f t="shared" si="63"/>
        <v>MUY ALTO</v>
      </c>
    </row>
    <row r="391" spans="1:20" ht="38.25" x14ac:dyDescent="0.25">
      <c r="A391" s="154"/>
      <c r="B391" s="10" t="s">
        <v>223</v>
      </c>
      <c r="C391" s="3" t="s">
        <v>29</v>
      </c>
      <c r="D391" s="1" t="s">
        <v>227</v>
      </c>
      <c r="E391" s="54">
        <v>0</v>
      </c>
      <c r="F391" s="130">
        <f>+'[1]PIND 2026'!I366</f>
        <v>100</v>
      </c>
      <c r="G391" s="49" t="s">
        <v>289</v>
      </c>
      <c r="H391" s="136">
        <f>+'[2]reporte T1'!K367</f>
        <v>690</v>
      </c>
      <c r="I391" s="55">
        <f t="shared" ref="I391:I421" si="69">+H391/F391</f>
        <v>6.9</v>
      </c>
      <c r="J391" s="31" t="str">
        <f t="shared" si="67"/>
        <v>MUY ALTO</v>
      </c>
      <c r="K391" s="33">
        <f>+[1]PINDTOTAL!L366</f>
        <v>84000000</v>
      </c>
      <c r="L391" s="33">
        <f>+'[3]2. DETALLADO MARZO 2026'!D396</f>
        <v>21687300</v>
      </c>
      <c r="M391" s="123">
        <f t="shared" si="59"/>
        <v>0.25818214285714286</v>
      </c>
      <c r="N391" s="33">
        <f>+'[3]2. DETALLADO MARZO 2026'!H396</f>
        <v>0</v>
      </c>
      <c r="O391" s="33">
        <f t="shared" si="60"/>
        <v>0</v>
      </c>
      <c r="P391" s="122">
        <f t="shared" si="68"/>
        <v>0</v>
      </c>
      <c r="Q391" s="31" t="str">
        <f t="shared" ref="Q391:Q422" si="70">IF(P391&lt;=20%,"MUY BAJO",IF(AND(P391&gt;20%,P391&lt;=40%),"BAJO",IF(AND(P391&gt;40%,P391&lt;=60%),"MEDIO",IF(AND(P391&gt;60%,P391&lt;=80%),"ALTO","MUY ALTO"))))</f>
        <v>MUY BAJO</v>
      </c>
      <c r="R391" s="98"/>
      <c r="S391" s="32">
        <f>+I391*P391</f>
        <v>0</v>
      </c>
      <c r="T391" s="31" t="str">
        <f t="shared" si="63"/>
        <v>MUY BAJO</v>
      </c>
    </row>
    <row r="392" spans="1:20" ht="38.25" x14ac:dyDescent="0.25">
      <c r="A392" s="154"/>
      <c r="B392" s="10" t="s">
        <v>223</v>
      </c>
      <c r="C392" s="3" t="s">
        <v>31</v>
      </c>
      <c r="D392" s="1" t="s">
        <v>227</v>
      </c>
      <c r="E392" s="54">
        <v>1660</v>
      </c>
      <c r="F392" s="130">
        <f>+'[1]PIND 2026'!I367</f>
        <v>200</v>
      </c>
      <c r="G392" s="49" t="s">
        <v>289</v>
      </c>
      <c r="H392" s="136">
        <f>+'[2]reporte T1'!K368</f>
        <v>460</v>
      </c>
      <c r="I392" s="55">
        <f t="shared" si="69"/>
        <v>2.2999999999999998</v>
      </c>
      <c r="J392" s="31" t="str">
        <f t="shared" si="67"/>
        <v>MUY ALTO</v>
      </c>
      <c r="K392" s="33">
        <f>+[1]PINDTOTAL!L367</f>
        <v>168000000</v>
      </c>
      <c r="L392" s="33">
        <f>+'[3]2. DETALLADO MARZO 2026'!D397</f>
        <v>19712039</v>
      </c>
      <c r="M392" s="123">
        <f t="shared" si="59"/>
        <v>0.11733356547619048</v>
      </c>
      <c r="N392" s="33">
        <f>+'[3]2. DETALLADO MARZO 2026'!H397</f>
        <v>16156666</v>
      </c>
      <c r="O392" s="33">
        <f t="shared" si="60"/>
        <v>16156666</v>
      </c>
      <c r="P392" s="122">
        <f t="shared" si="68"/>
        <v>0.81963443761449539</v>
      </c>
      <c r="Q392" s="31" t="str">
        <f t="shared" si="70"/>
        <v>MUY ALTO</v>
      </c>
      <c r="R392" s="98"/>
      <c r="S392" s="32">
        <f>+I392*P392</f>
        <v>1.8851592065133393</v>
      </c>
      <c r="T392" s="31" t="str">
        <f t="shared" si="63"/>
        <v>MUY ALTO</v>
      </c>
    </row>
    <row r="393" spans="1:20" ht="38.25" x14ac:dyDescent="0.25">
      <c r="A393" s="154"/>
      <c r="B393" s="10" t="s">
        <v>223</v>
      </c>
      <c r="C393" s="3" t="s">
        <v>27</v>
      </c>
      <c r="D393" s="1" t="s">
        <v>228</v>
      </c>
      <c r="E393" s="54">
        <v>282</v>
      </c>
      <c r="F393" s="130">
        <f>+'[1]PIND 2026'!I368</f>
        <v>200</v>
      </c>
      <c r="G393" s="49" t="s">
        <v>289</v>
      </c>
      <c r="H393" s="136">
        <f>+'[2]reporte T1'!K369</f>
        <v>38</v>
      </c>
      <c r="I393" s="55">
        <f t="shared" si="69"/>
        <v>0.19</v>
      </c>
      <c r="J393" s="31" t="str">
        <f t="shared" si="67"/>
        <v>MUY BAJO</v>
      </c>
      <c r="K393" s="33">
        <f>+[1]PINDTOTAL!L368</f>
        <v>31500000</v>
      </c>
      <c r="L393" s="33">
        <f>+'[3]2. DETALLADO MARZO 2026'!D398</f>
        <v>0</v>
      </c>
      <c r="M393" s="123">
        <f t="shared" si="59"/>
        <v>0</v>
      </c>
      <c r="N393" s="33">
        <f>+'[3]2. DETALLADO MARZO 2026'!H398</f>
        <v>0</v>
      </c>
      <c r="O393" s="33">
        <f t="shared" si="60"/>
        <v>0</v>
      </c>
      <c r="P393" s="122" t="e">
        <f t="shared" si="68"/>
        <v>#DIV/0!</v>
      </c>
      <c r="Q393" s="31" t="e">
        <f t="shared" si="70"/>
        <v>#DIV/0!</v>
      </c>
      <c r="R393" s="98"/>
      <c r="S393" s="32" t="e">
        <f>+I393*P393</f>
        <v>#DIV/0!</v>
      </c>
      <c r="T393" s="31" t="e">
        <f t="shared" si="63"/>
        <v>#DIV/0!</v>
      </c>
    </row>
    <row r="394" spans="1:20" ht="38.25" x14ac:dyDescent="0.25">
      <c r="A394" s="154"/>
      <c r="B394" s="10" t="s">
        <v>223</v>
      </c>
      <c r="C394" s="3" t="s">
        <v>29</v>
      </c>
      <c r="D394" s="1" t="s">
        <v>228</v>
      </c>
      <c r="E394" s="54">
        <v>0</v>
      </c>
      <c r="F394" s="130">
        <f>+'[1]PIND 2026'!I369</f>
        <v>100</v>
      </c>
      <c r="G394" s="49" t="s">
        <v>289</v>
      </c>
      <c r="H394" s="136">
        <f>+'[2]reporte T1'!K370</f>
        <v>4</v>
      </c>
      <c r="I394" s="55">
        <f t="shared" si="69"/>
        <v>0.04</v>
      </c>
      <c r="J394" s="31" t="str">
        <f t="shared" si="67"/>
        <v>MUY BAJO</v>
      </c>
      <c r="K394" s="33">
        <f>+[1]PINDTOTAL!L369</f>
        <v>15750000</v>
      </c>
      <c r="L394" s="33">
        <f>+'[3]2. DETALLADO MARZO 2026'!D399</f>
        <v>0</v>
      </c>
      <c r="M394" s="123">
        <f t="shared" si="59"/>
        <v>0</v>
      </c>
      <c r="N394" s="33">
        <f>+'[3]2. DETALLADO MARZO 2026'!H399</f>
        <v>0</v>
      </c>
      <c r="O394" s="33">
        <f t="shared" si="60"/>
        <v>0</v>
      </c>
      <c r="P394" s="122" t="e">
        <f t="shared" si="68"/>
        <v>#DIV/0!</v>
      </c>
      <c r="Q394" s="31" t="e">
        <f t="shared" si="70"/>
        <v>#DIV/0!</v>
      </c>
      <c r="R394" s="98"/>
      <c r="S394" s="32" t="e">
        <f>+I394*P394</f>
        <v>#DIV/0!</v>
      </c>
      <c r="T394" s="31" t="e">
        <f t="shared" si="63"/>
        <v>#DIV/0!</v>
      </c>
    </row>
    <row r="395" spans="1:20" ht="38.25" x14ac:dyDescent="0.25">
      <c r="A395" s="154"/>
      <c r="B395" s="10" t="s">
        <v>223</v>
      </c>
      <c r="C395" s="3" t="s">
        <v>31</v>
      </c>
      <c r="D395" s="1" t="s">
        <v>228</v>
      </c>
      <c r="E395" s="54">
        <v>0</v>
      </c>
      <c r="F395" s="130">
        <f>+'[1]PIND 2026'!I370</f>
        <v>100</v>
      </c>
      <c r="G395" s="49" t="s">
        <v>289</v>
      </c>
      <c r="H395" s="136">
        <f>+'[2]reporte T1'!K371</f>
        <v>20</v>
      </c>
      <c r="I395" s="55">
        <f t="shared" si="69"/>
        <v>0.2</v>
      </c>
      <c r="J395" s="31" t="str">
        <f t="shared" si="67"/>
        <v>MUY BAJO</v>
      </c>
      <c r="K395" s="33">
        <f>+[1]PINDTOTAL!L370</f>
        <v>15750000</v>
      </c>
      <c r="L395" s="33">
        <f>+'[3]2. DETALLADO MARZO 2026'!D400</f>
        <v>0</v>
      </c>
      <c r="M395" s="123">
        <f t="shared" si="59"/>
        <v>0</v>
      </c>
      <c r="N395" s="33">
        <f>+'[3]2. DETALLADO MARZO 2026'!H400</f>
        <v>0</v>
      </c>
      <c r="O395" s="33">
        <f t="shared" si="60"/>
        <v>0</v>
      </c>
      <c r="P395" s="122" t="e">
        <f t="shared" si="68"/>
        <v>#DIV/0!</v>
      </c>
      <c r="Q395" s="31" t="e">
        <f t="shared" si="70"/>
        <v>#DIV/0!</v>
      </c>
      <c r="R395" s="98"/>
      <c r="S395" s="32" t="e">
        <f>+I395*P395</f>
        <v>#DIV/0!</v>
      </c>
      <c r="T395" s="31" t="e">
        <f t="shared" si="63"/>
        <v>#DIV/0!</v>
      </c>
    </row>
    <row r="396" spans="1:20" ht="38.25" x14ac:dyDescent="0.25">
      <c r="A396" s="154"/>
      <c r="B396" s="10" t="s">
        <v>223</v>
      </c>
      <c r="C396" s="3" t="s">
        <v>27</v>
      </c>
      <c r="D396" s="1" t="s">
        <v>229</v>
      </c>
      <c r="E396" s="54">
        <v>14310</v>
      </c>
      <c r="F396" s="130">
        <f>+'[1]PIND 2026'!I371</f>
        <v>2000</v>
      </c>
      <c r="G396" s="49" t="s">
        <v>289</v>
      </c>
      <c r="H396" s="136">
        <f>+'[2]reporte T1'!K372</f>
        <v>913</v>
      </c>
      <c r="I396" s="55">
        <f t="shared" si="69"/>
        <v>0.45650000000000002</v>
      </c>
      <c r="J396" s="31" t="str">
        <f t="shared" si="67"/>
        <v>MEDIO</v>
      </c>
      <c r="K396" s="33">
        <f>+[1]PINDTOTAL!L371</f>
        <v>136500000</v>
      </c>
      <c r="L396" s="33">
        <f>+'[3]2. DETALLADO MARZO 2026'!D401</f>
        <v>41462785</v>
      </c>
      <c r="M396" s="123">
        <f t="shared" ref="M396:M421" si="71">+L396/K396</f>
        <v>0.30375666666666667</v>
      </c>
      <c r="N396" s="33">
        <f>+'[3]2. DETALLADO MARZO 2026'!H401</f>
        <v>0</v>
      </c>
      <c r="O396" s="33">
        <f t="shared" ref="O396:O421" si="72">+N396</f>
        <v>0</v>
      </c>
      <c r="P396" s="122">
        <f t="shared" si="68"/>
        <v>0</v>
      </c>
      <c r="Q396" s="31" t="str">
        <f t="shared" si="70"/>
        <v>MUY BAJO</v>
      </c>
      <c r="R396" s="98"/>
      <c r="S396" s="32">
        <f>+I396*P396</f>
        <v>0</v>
      </c>
      <c r="T396" s="31" t="str">
        <f t="shared" si="63"/>
        <v>MUY BAJO</v>
      </c>
    </row>
    <row r="397" spans="1:20" ht="38.25" x14ac:dyDescent="0.25">
      <c r="A397" s="154"/>
      <c r="B397" s="10" t="s">
        <v>223</v>
      </c>
      <c r="C397" s="3" t="s">
        <v>29</v>
      </c>
      <c r="D397" s="1" t="s">
        <v>229</v>
      </c>
      <c r="E397" s="54">
        <v>750</v>
      </c>
      <c r="F397" s="130">
        <f>+'[1]PIND 2026'!I372</f>
        <v>1000</v>
      </c>
      <c r="G397" s="49" t="s">
        <v>289</v>
      </c>
      <c r="H397" s="136">
        <f>+'[2]reporte T1'!K373</f>
        <v>256</v>
      </c>
      <c r="I397" s="55">
        <f t="shared" si="69"/>
        <v>0.25600000000000001</v>
      </c>
      <c r="J397" s="31" t="str">
        <f t="shared" si="67"/>
        <v>BAJO</v>
      </c>
      <c r="K397" s="33">
        <f>+[1]PINDTOTAL!L372</f>
        <v>68250000</v>
      </c>
      <c r="L397" s="33">
        <f>+'[3]2. DETALLADO MARZO 2026'!D402</f>
        <v>0</v>
      </c>
      <c r="M397" s="123">
        <f t="shared" si="71"/>
        <v>0</v>
      </c>
      <c r="N397" s="33">
        <f>+'[3]2. DETALLADO MARZO 2026'!H402</f>
        <v>0</v>
      </c>
      <c r="O397" s="33">
        <f t="shared" si="72"/>
        <v>0</v>
      </c>
      <c r="P397" s="122" t="e">
        <f t="shared" si="68"/>
        <v>#DIV/0!</v>
      </c>
      <c r="Q397" s="31" t="e">
        <f t="shared" si="70"/>
        <v>#DIV/0!</v>
      </c>
      <c r="R397" s="98"/>
      <c r="S397" s="32" t="e">
        <f>+I397*P397</f>
        <v>#DIV/0!</v>
      </c>
      <c r="T397" s="31" t="e">
        <f t="shared" si="63"/>
        <v>#DIV/0!</v>
      </c>
    </row>
    <row r="398" spans="1:20" ht="38.25" x14ac:dyDescent="0.25">
      <c r="A398" s="154"/>
      <c r="B398" s="10" t="s">
        <v>223</v>
      </c>
      <c r="C398" s="3" t="s">
        <v>31</v>
      </c>
      <c r="D398" s="1" t="s">
        <v>229</v>
      </c>
      <c r="E398" s="54">
        <v>7403</v>
      </c>
      <c r="F398" s="130">
        <f>+'[1]PIND 2026'!I373</f>
        <v>1200</v>
      </c>
      <c r="G398" s="49" t="s">
        <v>289</v>
      </c>
      <c r="H398" s="136">
        <f>+'[2]reporte T1'!K374</f>
        <v>714</v>
      </c>
      <c r="I398" s="55">
        <f t="shared" si="69"/>
        <v>0.59499999999999997</v>
      </c>
      <c r="J398" s="31" t="str">
        <f t="shared" si="67"/>
        <v>MEDIO</v>
      </c>
      <c r="K398" s="33">
        <f>+[1]PINDTOTAL!L373</f>
        <v>89250000</v>
      </c>
      <c r="L398" s="33">
        <f>+'[3]2. DETALLADO MARZO 2026'!D403</f>
        <v>0</v>
      </c>
      <c r="M398" s="123">
        <f t="shared" si="71"/>
        <v>0</v>
      </c>
      <c r="N398" s="33">
        <f>+'[3]2. DETALLADO MARZO 2026'!H403</f>
        <v>0</v>
      </c>
      <c r="O398" s="33">
        <f t="shared" si="72"/>
        <v>0</v>
      </c>
      <c r="P398" s="122" t="e">
        <f t="shared" si="68"/>
        <v>#DIV/0!</v>
      </c>
      <c r="Q398" s="31" t="e">
        <f t="shared" si="70"/>
        <v>#DIV/0!</v>
      </c>
      <c r="R398" s="98"/>
      <c r="S398" s="32" t="e">
        <f>+I398*P398</f>
        <v>#DIV/0!</v>
      </c>
      <c r="T398" s="31" t="e">
        <f t="shared" si="63"/>
        <v>#DIV/0!</v>
      </c>
    </row>
    <row r="399" spans="1:20" ht="38.25" x14ac:dyDescent="0.25">
      <c r="A399" s="154"/>
      <c r="B399" s="10" t="s">
        <v>223</v>
      </c>
      <c r="C399" s="3" t="s">
        <v>27</v>
      </c>
      <c r="D399" s="1" t="s">
        <v>230</v>
      </c>
      <c r="E399" s="54">
        <v>10701</v>
      </c>
      <c r="F399" s="130">
        <f>+'[1]PIND 2026'!I374</f>
        <v>200</v>
      </c>
      <c r="G399" s="49" t="s">
        <v>289</v>
      </c>
      <c r="H399" s="136">
        <f>+'[2]reporte T1'!K375</f>
        <v>249</v>
      </c>
      <c r="I399" s="55">
        <f t="shared" si="69"/>
        <v>1.2450000000000001</v>
      </c>
      <c r="J399" s="31" t="str">
        <f t="shared" si="67"/>
        <v>MUY ALTO</v>
      </c>
      <c r="K399" s="33">
        <f>+[1]PINDTOTAL!L374</f>
        <v>131250000</v>
      </c>
      <c r="L399" s="33">
        <f>+'[3]2. DETALLADO MARZO 2026'!D404</f>
        <v>0</v>
      </c>
      <c r="M399" s="123">
        <f t="shared" si="71"/>
        <v>0</v>
      </c>
      <c r="N399" s="33">
        <f>+'[3]2. DETALLADO MARZO 2026'!H404</f>
        <v>0</v>
      </c>
      <c r="O399" s="33">
        <f t="shared" si="72"/>
        <v>0</v>
      </c>
      <c r="P399" s="122" t="e">
        <f t="shared" si="68"/>
        <v>#DIV/0!</v>
      </c>
      <c r="Q399" s="31" t="e">
        <f t="shared" si="70"/>
        <v>#DIV/0!</v>
      </c>
      <c r="R399" s="98"/>
      <c r="S399" s="32" t="e">
        <f>+I399*P399</f>
        <v>#DIV/0!</v>
      </c>
      <c r="T399" s="31" t="e">
        <f t="shared" si="63"/>
        <v>#DIV/0!</v>
      </c>
    </row>
    <row r="400" spans="1:20" ht="38.25" x14ac:dyDescent="0.25">
      <c r="A400" s="154"/>
      <c r="B400" s="10" t="s">
        <v>223</v>
      </c>
      <c r="C400" s="3" t="s">
        <v>29</v>
      </c>
      <c r="D400" s="1" t="s">
        <v>230</v>
      </c>
      <c r="E400" s="54">
        <v>240</v>
      </c>
      <c r="F400" s="130">
        <f>+'[1]PIND 2026'!I375</f>
        <v>200</v>
      </c>
      <c r="G400" s="49" t="s">
        <v>289</v>
      </c>
      <c r="H400" s="136">
        <f>+'[2]reporte T1'!K376</f>
        <v>148</v>
      </c>
      <c r="I400" s="55">
        <f t="shared" si="69"/>
        <v>0.74</v>
      </c>
      <c r="J400" s="31" t="str">
        <f t="shared" si="67"/>
        <v>ALTO</v>
      </c>
      <c r="K400" s="33">
        <f>+[1]PINDTOTAL!L375</f>
        <v>131250000</v>
      </c>
      <c r="L400" s="33">
        <f>+'[3]2. DETALLADO MARZO 2026'!D405</f>
        <v>0</v>
      </c>
      <c r="M400" s="123">
        <f t="shared" si="71"/>
        <v>0</v>
      </c>
      <c r="N400" s="33">
        <f>+'[3]2. DETALLADO MARZO 2026'!H405</f>
        <v>0</v>
      </c>
      <c r="O400" s="33">
        <f t="shared" si="72"/>
        <v>0</v>
      </c>
      <c r="P400" s="122" t="e">
        <f t="shared" si="68"/>
        <v>#DIV/0!</v>
      </c>
      <c r="Q400" s="31" t="e">
        <f t="shared" si="70"/>
        <v>#DIV/0!</v>
      </c>
      <c r="R400" s="98"/>
      <c r="S400" s="32" t="e">
        <f>+I400*P400</f>
        <v>#DIV/0!</v>
      </c>
      <c r="T400" s="31" t="e">
        <f t="shared" si="63"/>
        <v>#DIV/0!</v>
      </c>
    </row>
    <row r="401" spans="1:20" ht="38.25" x14ac:dyDescent="0.25">
      <c r="A401" s="154"/>
      <c r="B401" s="10" t="s">
        <v>223</v>
      </c>
      <c r="C401" s="3" t="s">
        <v>31</v>
      </c>
      <c r="D401" s="1" t="s">
        <v>230</v>
      </c>
      <c r="E401" s="54">
        <v>300</v>
      </c>
      <c r="F401" s="130">
        <f>+'[1]PIND 2026'!I376</f>
        <v>200</v>
      </c>
      <c r="G401" s="49" t="s">
        <v>289</v>
      </c>
      <c r="H401" s="136">
        <f>+'[2]reporte T1'!K377</f>
        <v>248</v>
      </c>
      <c r="I401" s="55">
        <f t="shared" si="69"/>
        <v>1.24</v>
      </c>
      <c r="J401" s="31" t="str">
        <f t="shared" si="67"/>
        <v>MUY ALTO</v>
      </c>
      <c r="K401" s="33">
        <f>+[1]PINDTOTAL!L376</f>
        <v>131250000</v>
      </c>
      <c r="L401" s="33">
        <f>+'[3]2. DETALLADO MARZO 2026'!D406</f>
        <v>0</v>
      </c>
      <c r="M401" s="123">
        <f t="shared" si="71"/>
        <v>0</v>
      </c>
      <c r="N401" s="33">
        <f>+'[3]2. DETALLADO MARZO 2026'!H406</f>
        <v>0</v>
      </c>
      <c r="O401" s="33">
        <f t="shared" si="72"/>
        <v>0</v>
      </c>
      <c r="P401" s="122" t="e">
        <f t="shared" si="68"/>
        <v>#DIV/0!</v>
      </c>
      <c r="Q401" s="31" t="e">
        <f t="shared" si="70"/>
        <v>#DIV/0!</v>
      </c>
      <c r="R401" s="98"/>
      <c r="S401" s="32" t="e">
        <f>+I401*P401</f>
        <v>#DIV/0!</v>
      </c>
      <c r="T401" s="31" t="e">
        <f t="shared" si="63"/>
        <v>#DIV/0!</v>
      </c>
    </row>
    <row r="402" spans="1:20" ht="38.25" x14ac:dyDescent="0.25">
      <c r="A402" s="154"/>
      <c r="B402" s="10" t="s">
        <v>223</v>
      </c>
      <c r="C402" s="3" t="s">
        <v>27</v>
      </c>
      <c r="D402" s="1" t="s">
        <v>231</v>
      </c>
      <c r="E402" s="54">
        <v>1639</v>
      </c>
      <c r="F402" s="130">
        <f>+'[1]PIND 2026'!I377</f>
        <v>300</v>
      </c>
      <c r="G402" s="49" t="s">
        <v>289</v>
      </c>
      <c r="H402" s="136">
        <f>+'[2]reporte T1'!K378</f>
        <v>48</v>
      </c>
      <c r="I402" s="55">
        <f t="shared" si="69"/>
        <v>0.16</v>
      </c>
      <c r="J402" s="31" t="str">
        <f t="shared" si="67"/>
        <v>MUY BAJO</v>
      </c>
      <c r="K402" s="33">
        <f>+[1]PINDTOTAL!L377</f>
        <v>173250000</v>
      </c>
      <c r="L402" s="33">
        <f>+'[3]2. DETALLADO MARZO 2026'!D407</f>
        <v>39263162</v>
      </c>
      <c r="M402" s="123">
        <f t="shared" si="71"/>
        <v>0.22662719769119768</v>
      </c>
      <c r="N402" s="33">
        <f>+'[3]2. DETALLADO MARZO 2026'!H407</f>
        <v>39263161</v>
      </c>
      <c r="O402" s="33">
        <f t="shared" si="72"/>
        <v>39263161</v>
      </c>
      <c r="P402" s="122">
        <f t="shared" si="68"/>
        <v>0.99999997453083378</v>
      </c>
      <c r="Q402" s="31" t="str">
        <f t="shared" si="70"/>
        <v>MUY ALTO</v>
      </c>
      <c r="R402" s="98"/>
      <c r="S402" s="32">
        <f>+I402*P402</f>
        <v>0.15999999592493341</v>
      </c>
      <c r="T402" s="31" t="str">
        <f t="shared" si="63"/>
        <v>MUY BAJO</v>
      </c>
    </row>
    <row r="403" spans="1:20" ht="38.25" x14ac:dyDescent="0.25">
      <c r="A403" s="154"/>
      <c r="B403" s="10" t="s">
        <v>223</v>
      </c>
      <c r="C403" s="3" t="s">
        <v>29</v>
      </c>
      <c r="D403" s="1" t="s">
        <v>231</v>
      </c>
      <c r="E403" s="54">
        <v>39</v>
      </c>
      <c r="F403" s="130">
        <f>+'[1]PIND 2026'!I378</f>
        <v>10</v>
      </c>
      <c r="G403" s="49" t="s">
        <v>289</v>
      </c>
      <c r="H403" s="136">
        <f>+'[2]reporte T1'!K379</f>
        <v>0</v>
      </c>
      <c r="I403" s="55">
        <f t="shared" si="69"/>
        <v>0</v>
      </c>
      <c r="J403" s="31" t="str">
        <f t="shared" si="67"/>
        <v>MUY BAJO</v>
      </c>
      <c r="K403" s="33">
        <f>+[1]PINDTOTAL!L378</f>
        <v>5250000</v>
      </c>
      <c r="L403" s="33">
        <f>+'[3]2. DETALLADO MARZO 2026'!D408</f>
        <v>0</v>
      </c>
      <c r="M403" s="123">
        <f t="shared" si="71"/>
        <v>0</v>
      </c>
      <c r="N403" s="33">
        <f>+'[3]2. DETALLADO MARZO 2026'!H408</f>
        <v>0</v>
      </c>
      <c r="O403" s="33">
        <f t="shared" si="72"/>
        <v>0</v>
      </c>
      <c r="P403" s="122" t="e">
        <f t="shared" si="68"/>
        <v>#DIV/0!</v>
      </c>
      <c r="Q403" s="31" t="e">
        <f t="shared" si="70"/>
        <v>#DIV/0!</v>
      </c>
      <c r="R403" s="98"/>
      <c r="S403" s="32" t="e">
        <f>+I403*P403</f>
        <v>#DIV/0!</v>
      </c>
      <c r="T403" s="31" t="e">
        <f t="shared" si="63"/>
        <v>#DIV/0!</v>
      </c>
    </row>
    <row r="404" spans="1:20" ht="38.25" x14ac:dyDescent="0.25">
      <c r="A404" s="154"/>
      <c r="B404" s="10" t="s">
        <v>223</v>
      </c>
      <c r="C404" s="3" t="s">
        <v>30</v>
      </c>
      <c r="D404" s="1" t="s">
        <v>231</v>
      </c>
      <c r="E404" s="54">
        <v>46</v>
      </c>
      <c r="F404" s="130">
        <f>+'[1]PIND 2026'!I379</f>
        <v>10</v>
      </c>
      <c r="G404" s="49" t="s">
        <v>289</v>
      </c>
      <c r="H404" s="136">
        <f>+'[2]reporte T1'!K380</f>
        <v>8</v>
      </c>
      <c r="I404" s="55">
        <f t="shared" si="69"/>
        <v>0.8</v>
      </c>
      <c r="J404" s="31" t="str">
        <f t="shared" si="67"/>
        <v>ALTO</v>
      </c>
      <c r="K404" s="33">
        <f>+[1]PINDTOTAL!L379</f>
        <v>5250000</v>
      </c>
      <c r="L404" s="33">
        <f>+'[3]2. DETALLADO MARZO 2026'!D409</f>
        <v>0</v>
      </c>
      <c r="M404" s="123">
        <f t="shared" si="71"/>
        <v>0</v>
      </c>
      <c r="N404" s="33">
        <f>+'[3]2. DETALLADO MARZO 2026'!H409</f>
        <v>0</v>
      </c>
      <c r="O404" s="33">
        <f t="shared" si="72"/>
        <v>0</v>
      </c>
      <c r="P404" s="122" t="e">
        <f t="shared" si="68"/>
        <v>#DIV/0!</v>
      </c>
      <c r="Q404" s="31" t="e">
        <f t="shared" si="70"/>
        <v>#DIV/0!</v>
      </c>
      <c r="R404" s="98"/>
      <c r="S404" s="32" t="e">
        <f>+I404*P404</f>
        <v>#DIV/0!</v>
      </c>
      <c r="T404" s="31" t="e">
        <f t="shared" si="63"/>
        <v>#DIV/0!</v>
      </c>
    </row>
    <row r="405" spans="1:20" ht="38.25" x14ac:dyDescent="0.25">
      <c r="A405" s="154"/>
      <c r="B405" s="10" t="s">
        <v>223</v>
      </c>
      <c r="C405" s="3" t="s">
        <v>31</v>
      </c>
      <c r="D405" s="1" t="s">
        <v>231</v>
      </c>
      <c r="E405" s="54">
        <v>232</v>
      </c>
      <c r="F405" s="130">
        <f>+'[1]PIND 2026'!I380</f>
        <v>60</v>
      </c>
      <c r="G405" s="49" t="s">
        <v>289</v>
      </c>
      <c r="H405" s="136">
        <f>+'[2]reporte T1'!K381</f>
        <v>1</v>
      </c>
      <c r="I405" s="55">
        <f t="shared" si="69"/>
        <v>1.6666666666666666E-2</v>
      </c>
      <c r="J405" s="31" t="str">
        <f t="shared" si="67"/>
        <v>MUY BAJO</v>
      </c>
      <c r="K405" s="33">
        <f>+[1]PINDTOTAL!L380</f>
        <v>31500000</v>
      </c>
      <c r="L405" s="33">
        <f>+'[3]2. DETALLADO MARZO 2026'!D410</f>
        <v>0</v>
      </c>
      <c r="M405" s="123">
        <f t="shared" si="71"/>
        <v>0</v>
      </c>
      <c r="N405" s="33">
        <f>+'[3]2. DETALLADO MARZO 2026'!H410</f>
        <v>0</v>
      </c>
      <c r="O405" s="33">
        <f t="shared" si="72"/>
        <v>0</v>
      </c>
      <c r="P405" s="122" t="e">
        <f t="shared" si="68"/>
        <v>#DIV/0!</v>
      </c>
      <c r="Q405" s="31" t="e">
        <f t="shared" si="70"/>
        <v>#DIV/0!</v>
      </c>
      <c r="R405" s="98"/>
      <c r="S405" s="32" t="e">
        <f>+I405*P405</f>
        <v>#DIV/0!</v>
      </c>
      <c r="T405" s="31" t="e">
        <f t="shared" si="63"/>
        <v>#DIV/0!</v>
      </c>
    </row>
    <row r="406" spans="1:20" ht="38.25" x14ac:dyDescent="0.25">
      <c r="A406" s="154"/>
      <c r="B406" s="10" t="s">
        <v>223</v>
      </c>
      <c r="C406" s="3" t="s">
        <v>27</v>
      </c>
      <c r="D406" s="1" t="s">
        <v>232</v>
      </c>
      <c r="E406" s="54">
        <v>682</v>
      </c>
      <c r="F406" s="130">
        <f>+'[1]PIND 2026'!I381</f>
        <v>100</v>
      </c>
      <c r="G406" s="49" t="s">
        <v>289</v>
      </c>
      <c r="H406" s="136">
        <f>+'[2]reporte T1'!K382</f>
        <v>183</v>
      </c>
      <c r="I406" s="55">
        <f t="shared" si="69"/>
        <v>1.83</v>
      </c>
      <c r="J406" s="31" t="str">
        <f t="shared" si="67"/>
        <v>MUY ALTO</v>
      </c>
      <c r="K406" s="33">
        <f>+[1]PINDTOTAL!L381</f>
        <v>157500000</v>
      </c>
      <c r="L406" s="33">
        <f>+'[3]2. DETALLADO MARZO 2026'!D411</f>
        <v>17647200</v>
      </c>
      <c r="M406" s="123">
        <f t="shared" si="71"/>
        <v>0.11204571428571429</v>
      </c>
      <c r="N406" s="33">
        <f>+'[3]2. DETALLADO MARZO 2026'!H411</f>
        <v>17530172</v>
      </c>
      <c r="O406" s="33">
        <f t="shared" si="72"/>
        <v>17530172</v>
      </c>
      <c r="P406" s="122">
        <f t="shared" si="68"/>
        <v>0.99336846638560228</v>
      </c>
      <c r="Q406" s="31" t="str">
        <f t="shared" si="70"/>
        <v>MUY ALTO</v>
      </c>
      <c r="R406" s="98"/>
      <c r="S406" s="32">
        <f>+I406*P406</f>
        <v>1.8178642934856521</v>
      </c>
      <c r="T406" s="31" t="str">
        <f t="shared" si="63"/>
        <v>MUY ALTO</v>
      </c>
    </row>
    <row r="407" spans="1:20" ht="38.25" x14ac:dyDescent="0.25">
      <c r="A407" s="154"/>
      <c r="B407" s="10" t="s">
        <v>223</v>
      </c>
      <c r="C407" s="3" t="s">
        <v>29</v>
      </c>
      <c r="D407" s="1" t="s">
        <v>232</v>
      </c>
      <c r="E407" s="54">
        <v>35</v>
      </c>
      <c r="F407" s="130">
        <f>+'[1]PIND 2026'!I382</f>
        <v>10</v>
      </c>
      <c r="G407" s="49" t="s">
        <v>289</v>
      </c>
      <c r="H407" s="136">
        <f>+'[2]reporte T1'!K383</f>
        <v>9</v>
      </c>
      <c r="I407" s="55">
        <f t="shared" si="69"/>
        <v>0.9</v>
      </c>
      <c r="J407" s="31" t="str">
        <f t="shared" si="67"/>
        <v>MUY ALTO</v>
      </c>
      <c r="K407" s="33">
        <f>+[1]PINDTOTAL!L382</f>
        <v>15750000</v>
      </c>
      <c r="L407" s="33">
        <f>+'[3]2. DETALLADO MARZO 2026'!D412</f>
        <v>0</v>
      </c>
      <c r="M407" s="123">
        <f t="shared" si="71"/>
        <v>0</v>
      </c>
      <c r="N407" s="33">
        <f>+'[3]2. DETALLADO MARZO 2026'!H412</f>
        <v>0</v>
      </c>
      <c r="O407" s="33">
        <f t="shared" si="72"/>
        <v>0</v>
      </c>
      <c r="P407" s="122" t="e">
        <f t="shared" si="68"/>
        <v>#DIV/0!</v>
      </c>
      <c r="Q407" s="31" t="e">
        <f t="shared" si="70"/>
        <v>#DIV/0!</v>
      </c>
      <c r="R407" s="98"/>
      <c r="S407" s="32" t="e">
        <f>+I407*P407</f>
        <v>#DIV/0!</v>
      </c>
      <c r="T407" s="31" t="e">
        <f t="shared" si="63"/>
        <v>#DIV/0!</v>
      </c>
    </row>
    <row r="408" spans="1:20" ht="38.25" x14ac:dyDescent="0.25">
      <c r="A408" s="154"/>
      <c r="B408" s="10" t="s">
        <v>223</v>
      </c>
      <c r="C408" s="3" t="s">
        <v>30</v>
      </c>
      <c r="D408" s="1" t="s">
        <v>232</v>
      </c>
      <c r="E408" s="54">
        <v>29</v>
      </c>
      <c r="F408" s="130">
        <f>+'[1]PIND 2026'!I383</f>
        <v>10</v>
      </c>
      <c r="G408" s="49" t="s">
        <v>289</v>
      </c>
      <c r="H408" s="136">
        <f>+'[2]reporte T1'!K384</f>
        <v>3</v>
      </c>
      <c r="I408" s="55">
        <f t="shared" si="69"/>
        <v>0.3</v>
      </c>
      <c r="J408" s="31" t="str">
        <f t="shared" si="67"/>
        <v>BAJO</v>
      </c>
      <c r="K408" s="33">
        <f>+[1]PINDTOTAL!L383</f>
        <v>15750000</v>
      </c>
      <c r="L408" s="33">
        <f>+'[3]2. DETALLADO MARZO 2026'!D413</f>
        <v>0</v>
      </c>
      <c r="M408" s="123">
        <f t="shared" si="71"/>
        <v>0</v>
      </c>
      <c r="N408" s="33">
        <f>+'[3]2. DETALLADO MARZO 2026'!H413</f>
        <v>0</v>
      </c>
      <c r="O408" s="33">
        <f t="shared" si="72"/>
        <v>0</v>
      </c>
      <c r="P408" s="122" t="e">
        <f t="shared" si="68"/>
        <v>#DIV/0!</v>
      </c>
      <c r="Q408" s="31" t="e">
        <f t="shared" si="70"/>
        <v>#DIV/0!</v>
      </c>
      <c r="R408" s="98"/>
      <c r="S408" s="32" t="e">
        <f>+I408*P408</f>
        <v>#DIV/0!</v>
      </c>
      <c r="T408" s="31" t="e">
        <f t="shared" si="63"/>
        <v>#DIV/0!</v>
      </c>
    </row>
    <row r="409" spans="1:20" ht="38.25" x14ac:dyDescent="0.25">
      <c r="A409" s="154"/>
      <c r="B409" s="10" t="s">
        <v>223</v>
      </c>
      <c r="C409" s="3" t="s">
        <v>31</v>
      </c>
      <c r="D409" s="1" t="s">
        <v>232</v>
      </c>
      <c r="E409" s="54">
        <v>99</v>
      </c>
      <c r="F409" s="130">
        <f>+'[1]PIND 2026'!I384</f>
        <v>30</v>
      </c>
      <c r="G409" s="49" t="s">
        <v>289</v>
      </c>
      <c r="H409" s="136">
        <f>+'[2]reporte T1'!K385</f>
        <v>21</v>
      </c>
      <c r="I409" s="55">
        <f t="shared" si="69"/>
        <v>0.7</v>
      </c>
      <c r="J409" s="31" t="str">
        <f t="shared" si="67"/>
        <v>ALTO</v>
      </c>
      <c r="K409" s="33">
        <f>+[1]PINDTOTAL!L384</f>
        <v>47250000</v>
      </c>
      <c r="L409" s="33">
        <f>+'[3]2. DETALLADO MARZO 2026'!D414</f>
        <v>0</v>
      </c>
      <c r="M409" s="123">
        <f t="shared" si="71"/>
        <v>0</v>
      </c>
      <c r="N409" s="33">
        <f>+'[3]2. DETALLADO MARZO 2026'!H414</f>
        <v>0</v>
      </c>
      <c r="O409" s="33">
        <f t="shared" si="72"/>
        <v>0</v>
      </c>
      <c r="P409" s="122" t="e">
        <f t="shared" si="68"/>
        <v>#DIV/0!</v>
      </c>
      <c r="Q409" s="31" t="e">
        <f t="shared" si="70"/>
        <v>#DIV/0!</v>
      </c>
      <c r="R409" s="98"/>
      <c r="S409" s="32" t="e">
        <f>+I409*P409</f>
        <v>#DIV/0!</v>
      </c>
      <c r="T409" s="31" t="e">
        <f t="shared" si="63"/>
        <v>#DIV/0!</v>
      </c>
    </row>
    <row r="410" spans="1:20" ht="38.25" x14ac:dyDescent="0.25">
      <c r="A410" s="154"/>
      <c r="B410" s="10" t="s">
        <v>223</v>
      </c>
      <c r="C410" s="3" t="s">
        <v>27</v>
      </c>
      <c r="D410" s="1" t="s">
        <v>233</v>
      </c>
      <c r="E410" s="54">
        <v>1224</v>
      </c>
      <c r="F410" s="130">
        <f>+'[1]PIND 2026'!I385</f>
        <v>200</v>
      </c>
      <c r="G410" s="49" t="s">
        <v>289</v>
      </c>
      <c r="H410" s="136">
        <f>+'[2]reporte T1'!K386</f>
        <v>153</v>
      </c>
      <c r="I410" s="55">
        <f t="shared" si="69"/>
        <v>0.76500000000000001</v>
      </c>
      <c r="J410" s="31" t="str">
        <f t="shared" si="67"/>
        <v>ALTO</v>
      </c>
      <c r="K410" s="33">
        <f>+[1]PINDTOTAL!L385</f>
        <v>105000000</v>
      </c>
      <c r="L410" s="33">
        <f>+'[3]2. DETALLADO MARZO 2026'!D415</f>
        <v>0</v>
      </c>
      <c r="M410" s="123">
        <f t="shared" si="71"/>
        <v>0</v>
      </c>
      <c r="N410" s="33">
        <f>+'[3]2. DETALLADO MARZO 2026'!H415</f>
        <v>0</v>
      </c>
      <c r="O410" s="33">
        <f t="shared" si="72"/>
        <v>0</v>
      </c>
      <c r="P410" s="122" t="e">
        <f t="shared" si="68"/>
        <v>#DIV/0!</v>
      </c>
      <c r="Q410" s="31" t="e">
        <f t="shared" si="70"/>
        <v>#DIV/0!</v>
      </c>
      <c r="R410" s="98"/>
      <c r="S410" s="32" t="e">
        <f>+I410*P410</f>
        <v>#DIV/0!</v>
      </c>
      <c r="T410" s="31" t="e">
        <f t="shared" si="63"/>
        <v>#DIV/0!</v>
      </c>
    </row>
    <row r="411" spans="1:20" ht="38.25" x14ac:dyDescent="0.25">
      <c r="A411" s="154"/>
      <c r="B411" s="10" t="s">
        <v>223</v>
      </c>
      <c r="C411" s="3" t="s">
        <v>29</v>
      </c>
      <c r="D411" s="1" t="s">
        <v>233</v>
      </c>
      <c r="E411" s="54">
        <v>35</v>
      </c>
      <c r="F411" s="130">
        <f>+'[1]PIND 2026'!I386</f>
        <v>50</v>
      </c>
      <c r="G411" s="49" t="s">
        <v>289</v>
      </c>
      <c r="H411" s="136">
        <f>+'[2]reporte T1'!K387</f>
        <v>0</v>
      </c>
      <c r="I411" s="55">
        <f t="shared" si="69"/>
        <v>0</v>
      </c>
      <c r="J411" s="31" t="str">
        <f t="shared" si="67"/>
        <v>MUY BAJO</v>
      </c>
      <c r="K411" s="33">
        <f>+[1]PINDTOTAL!L386</f>
        <v>31500000</v>
      </c>
      <c r="L411" s="33">
        <f>+'[3]2. DETALLADO MARZO 2026'!D416</f>
        <v>0</v>
      </c>
      <c r="M411" s="123">
        <f t="shared" si="71"/>
        <v>0</v>
      </c>
      <c r="N411" s="33">
        <f>+'[3]2. DETALLADO MARZO 2026'!H416</f>
        <v>0</v>
      </c>
      <c r="O411" s="33">
        <f t="shared" si="72"/>
        <v>0</v>
      </c>
      <c r="P411" s="122" t="e">
        <f t="shared" si="68"/>
        <v>#DIV/0!</v>
      </c>
      <c r="Q411" s="31" t="e">
        <f t="shared" si="70"/>
        <v>#DIV/0!</v>
      </c>
      <c r="R411" s="98"/>
      <c r="S411" s="32" t="e">
        <f>+I411*P411</f>
        <v>#DIV/0!</v>
      </c>
      <c r="T411" s="31" t="e">
        <f t="shared" si="63"/>
        <v>#DIV/0!</v>
      </c>
    </row>
    <row r="412" spans="1:20" ht="38.25" x14ac:dyDescent="0.25">
      <c r="A412" s="154"/>
      <c r="B412" s="10" t="s">
        <v>223</v>
      </c>
      <c r="C412" s="3" t="s">
        <v>30</v>
      </c>
      <c r="D412" s="1" t="s">
        <v>233</v>
      </c>
      <c r="E412" s="54">
        <v>144</v>
      </c>
      <c r="F412" s="130">
        <f>+'[1]PIND 2026'!I387</f>
        <v>50</v>
      </c>
      <c r="G412" s="49" t="s">
        <v>289</v>
      </c>
      <c r="H412" s="136">
        <f>+'[2]reporte T1'!K388</f>
        <v>45</v>
      </c>
      <c r="I412" s="55">
        <f t="shared" si="69"/>
        <v>0.9</v>
      </c>
      <c r="J412" s="31" t="str">
        <f t="shared" si="67"/>
        <v>MUY ALTO</v>
      </c>
      <c r="K412" s="33">
        <f>+[1]PINDTOTAL!L387</f>
        <v>31500000</v>
      </c>
      <c r="L412" s="33">
        <f>+'[3]2. DETALLADO MARZO 2026'!D417</f>
        <v>0</v>
      </c>
      <c r="M412" s="123">
        <f t="shared" si="71"/>
        <v>0</v>
      </c>
      <c r="N412" s="33">
        <f>+'[3]2. DETALLADO MARZO 2026'!H417</f>
        <v>0</v>
      </c>
      <c r="O412" s="33">
        <f t="shared" si="72"/>
        <v>0</v>
      </c>
      <c r="P412" s="122" t="e">
        <f t="shared" si="68"/>
        <v>#DIV/0!</v>
      </c>
      <c r="Q412" s="31" t="e">
        <f t="shared" si="70"/>
        <v>#DIV/0!</v>
      </c>
      <c r="R412" s="98"/>
      <c r="S412" s="32" t="e">
        <f>+I412*P412</f>
        <v>#DIV/0!</v>
      </c>
      <c r="T412" s="31" t="e">
        <f t="shared" si="63"/>
        <v>#DIV/0!</v>
      </c>
    </row>
    <row r="413" spans="1:20" ht="38.25" x14ac:dyDescent="0.25">
      <c r="A413" s="154"/>
      <c r="B413" s="10" t="s">
        <v>223</v>
      </c>
      <c r="C413" s="3" t="s">
        <v>31</v>
      </c>
      <c r="D413" s="1" t="s">
        <v>233</v>
      </c>
      <c r="E413" s="54">
        <v>227</v>
      </c>
      <c r="F413" s="130">
        <f>+'[1]PIND 2026'!I388</f>
        <v>100</v>
      </c>
      <c r="G413" s="49" t="s">
        <v>289</v>
      </c>
      <c r="H413" s="136">
        <f>+'[2]reporte T1'!K389</f>
        <v>0</v>
      </c>
      <c r="I413" s="55">
        <f t="shared" si="69"/>
        <v>0</v>
      </c>
      <c r="J413" s="31" t="str">
        <f t="shared" si="67"/>
        <v>MUY BAJO</v>
      </c>
      <c r="K413" s="33">
        <f>+[1]PINDTOTAL!L388</f>
        <v>52500000</v>
      </c>
      <c r="L413" s="33">
        <f>+'[3]2. DETALLADO MARZO 2026'!D418</f>
        <v>0</v>
      </c>
      <c r="M413" s="123">
        <f t="shared" si="71"/>
        <v>0</v>
      </c>
      <c r="N413" s="33">
        <f>+'[3]2. DETALLADO MARZO 2026'!H418</f>
        <v>0</v>
      </c>
      <c r="O413" s="33">
        <f t="shared" si="72"/>
        <v>0</v>
      </c>
      <c r="P413" s="122" t="e">
        <f t="shared" si="68"/>
        <v>#DIV/0!</v>
      </c>
      <c r="Q413" s="31" t="e">
        <f t="shared" si="70"/>
        <v>#DIV/0!</v>
      </c>
      <c r="R413" s="98"/>
      <c r="S413" s="32" t="e">
        <f>+I413*P413</f>
        <v>#DIV/0!</v>
      </c>
      <c r="T413" s="31" t="e">
        <f t="shared" ref="T413:T478" si="73">IF(S413&lt;=20%,"MUY BAJO",IF(AND(S413&gt;20%,S413&lt;=40%),"BAJO",IF(AND(S413&gt;40%,S413&lt;=60%),"MEDIO",IF(AND(S413&gt;60%,S413&lt;=80%),"ALTO","MUY ALTO"))))</f>
        <v>#DIV/0!</v>
      </c>
    </row>
    <row r="414" spans="1:20" ht="51" x14ac:dyDescent="0.25">
      <c r="A414" s="154"/>
      <c r="B414" s="10" t="s">
        <v>223</v>
      </c>
      <c r="C414" s="3" t="s">
        <v>27</v>
      </c>
      <c r="D414" s="1" t="s">
        <v>234</v>
      </c>
      <c r="E414" s="54">
        <v>0</v>
      </c>
      <c r="F414" s="130">
        <f>+'[1]PIND 2026'!I389</f>
        <v>100</v>
      </c>
      <c r="G414" s="49" t="s">
        <v>289</v>
      </c>
      <c r="H414" s="136">
        <f>+'[2]reporte T1'!K390</f>
        <v>0</v>
      </c>
      <c r="I414" s="55">
        <f t="shared" si="69"/>
        <v>0</v>
      </c>
      <c r="J414" s="31" t="str">
        <f t="shared" si="67"/>
        <v>MUY BAJO</v>
      </c>
      <c r="K414" s="33">
        <f>+[1]PINDTOTAL!L389</f>
        <v>52500000</v>
      </c>
      <c r="L414" s="33">
        <f>+'[3]2. DETALLADO MARZO 2026'!D419</f>
        <v>0</v>
      </c>
      <c r="M414" s="123">
        <f t="shared" si="71"/>
        <v>0</v>
      </c>
      <c r="N414" s="33">
        <f>+'[3]2. DETALLADO MARZO 2026'!H419</f>
        <v>0</v>
      </c>
      <c r="O414" s="33">
        <f t="shared" si="72"/>
        <v>0</v>
      </c>
      <c r="P414" s="122" t="e">
        <f t="shared" si="68"/>
        <v>#DIV/0!</v>
      </c>
      <c r="Q414" s="31" t="e">
        <f t="shared" si="70"/>
        <v>#DIV/0!</v>
      </c>
      <c r="R414" s="98"/>
      <c r="S414" s="32" t="e">
        <f>+I414*P414</f>
        <v>#DIV/0!</v>
      </c>
      <c r="T414" s="31" t="e">
        <f t="shared" si="73"/>
        <v>#DIV/0!</v>
      </c>
    </row>
    <row r="415" spans="1:20" ht="38.25" x14ac:dyDescent="0.25">
      <c r="A415" s="154"/>
      <c r="B415" s="10" t="s">
        <v>223</v>
      </c>
      <c r="C415" s="3" t="s">
        <v>29</v>
      </c>
      <c r="D415" s="1" t="s">
        <v>235</v>
      </c>
      <c r="E415" s="54">
        <v>0</v>
      </c>
      <c r="F415" s="130">
        <f>+'[1]PIND 2026'!I390</f>
        <v>50</v>
      </c>
      <c r="G415" s="49" t="s">
        <v>289</v>
      </c>
      <c r="H415" s="136">
        <f>+'[2]reporte T1'!K391</f>
        <v>0</v>
      </c>
      <c r="I415" s="55">
        <f t="shared" si="69"/>
        <v>0</v>
      </c>
      <c r="J415" s="31" t="str">
        <f t="shared" si="67"/>
        <v>MUY BAJO</v>
      </c>
      <c r="K415" s="33">
        <f>+[1]PINDTOTAL!L390</f>
        <v>26250000</v>
      </c>
      <c r="L415" s="33">
        <f>+'[3]2. DETALLADO MARZO 2026'!D420</f>
        <v>0</v>
      </c>
      <c r="M415" s="123">
        <f t="shared" si="71"/>
        <v>0</v>
      </c>
      <c r="N415" s="33">
        <f>+'[3]2. DETALLADO MARZO 2026'!H420</f>
        <v>0</v>
      </c>
      <c r="O415" s="33">
        <f t="shared" si="72"/>
        <v>0</v>
      </c>
      <c r="P415" s="122" t="e">
        <f t="shared" si="68"/>
        <v>#DIV/0!</v>
      </c>
      <c r="Q415" s="31" t="e">
        <f t="shared" si="70"/>
        <v>#DIV/0!</v>
      </c>
      <c r="R415" s="98"/>
      <c r="S415" s="32" t="e">
        <f>+I415*P415</f>
        <v>#DIV/0!</v>
      </c>
      <c r="T415" s="31" t="e">
        <f t="shared" si="73"/>
        <v>#DIV/0!</v>
      </c>
    </row>
    <row r="416" spans="1:20" ht="38.25" x14ac:dyDescent="0.25">
      <c r="A416" s="154"/>
      <c r="B416" s="10" t="s">
        <v>223</v>
      </c>
      <c r="C416" s="3" t="s">
        <v>30</v>
      </c>
      <c r="D416" s="1" t="s">
        <v>235</v>
      </c>
      <c r="E416" s="54">
        <v>0</v>
      </c>
      <c r="F416" s="130">
        <f>+'[1]PIND 2026'!I391</f>
        <v>50</v>
      </c>
      <c r="G416" s="49" t="s">
        <v>289</v>
      </c>
      <c r="H416" s="136">
        <f>+'[2]reporte T1'!K392</f>
        <v>0</v>
      </c>
      <c r="I416" s="55">
        <f t="shared" si="69"/>
        <v>0</v>
      </c>
      <c r="J416" s="31" t="str">
        <f t="shared" si="67"/>
        <v>MUY BAJO</v>
      </c>
      <c r="K416" s="33">
        <f>+[1]PINDTOTAL!L391</f>
        <v>26250000</v>
      </c>
      <c r="L416" s="33">
        <f>+'[3]2. DETALLADO MARZO 2026'!D421</f>
        <v>0</v>
      </c>
      <c r="M416" s="123">
        <f t="shared" si="71"/>
        <v>0</v>
      </c>
      <c r="N416" s="33">
        <f>+'[3]2. DETALLADO MARZO 2026'!H421</f>
        <v>0</v>
      </c>
      <c r="O416" s="33">
        <f t="shared" si="72"/>
        <v>0</v>
      </c>
      <c r="P416" s="122" t="e">
        <f t="shared" si="68"/>
        <v>#DIV/0!</v>
      </c>
      <c r="Q416" s="31" t="e">
        <f t="shared" si="70"/>
        <v>#DIV/0!</v>
      </c>
      <c r="R416" s="98"/>
      <c r="S416" s="32" t="e">
        <f>+I416*P416</f>
        <v>#DIV/0!</v>
      </c>
      <c r="T416" s="31" t="e">
        <f t="shared" si="73"/>
        <v>#DIV/0!</v>
      </c>
    </row>
    <row r="417" spans="1:20" ht="38.25" x14ac:dyDescent="0.25">
      <c r="A417" s="154"/>
      <c r="B417" s="10" t="s">
        <v>223</v>
      </c>
      <c r="C417" s="3" t="s">
        <v>31</v>
      </c>
      <c r="D417" s="1" t="s">
        <v>235</v>
      </c>
      <c r="E417" s="54">
        <v>0</v>
      </c>
      <c r="F417" s="130">
        <f>+'[1]PIND 2026'!I392</f>
        <v>50</v>
      </c>
      <c r="G417" s="49" t="s">
        <v>289</v>
      </c>
      <c r="H417" s="136">
        <f>+'[2]reporte T1'!K393</f>
        <v>0</v>
      </c>
      <c r="I417" s="55">
        <f t="shared" si="69"/>
        <v>0</v>
      </c>
      <c r="J417" s="31" t="str">
        <f t="shared" si="67"/>
        <v>MUY BAJO</v>
      </c>
      <c r="K417" s="33">
        <f>+[1]PINDTOTAL!L392</f>
        <v>26250000</v>
      </c>
      <c r="L417" s="33">
        <f>+'[3]2. DETALLADO MARZO 2026'!D422</f>
        <v>0</v>
      </c>
      <c r="M417" s="123">
        <f t="shared" si="71"/>
        <v>0</v>
      </c>
      <c r="N417" s="33">
        <f>+'[3]2. DETALLADO MARZO 2026'!H422</f>
        <v>0</v>
      </c>
      <c r="O417" s="33">
        <f t="shared" si="72"/>
        <v>0</v>
      </c>
      <c r="P417" s="122" t="e">
        <f t="shared" si="68"/>
        <v>#DIV/0!</v>
      </c>
      <c r="Q417" s="31" t="e">
        <f t="shared" si="70"/>
        <v>#DIV/0!</v>
      </c>
      <c r="R417" s="98"/>
      <c r="S417" s="32" t="e">
        <f>+I417*P417</f>
        <v>#DIV/0!</v>
      </c>
      <c r="T417" s="31" t="e">
        <f t="shared" si="73"/>
        <v>#DIV/0!</v>
      </c>
    </row>
    <row r="418" spans="1:20" ht="51" x14ac:dyDescent="0.25">
      <c r="A418" s="154"/>
      <c r="B418" s="10" t="s">
        <v>236</v>
      </c>
      <c r="C418" s="3" t="s">
        <v>27</v>
      </c>
      <c r="D418" s="1" t="s">
        <v>237</v>
      </c>
      <c r="E418" s="54">
        <v>0</v>
      </c>
      <c r="F418" s="130">
        <f>+'[1]PIND 2026'!I393</f>
        <v>4</v>
      </c>
      <c r="G418" s="49" t="s">
        <v>291</v>
      </c>
      <c r="H418" s="136">
        <f>+'[2]reporte T1'!K394</f>
        <v>0</v>
      </c>
      <c r="I418" s="55">
        <f t="shared" si="69"/>
        <v>0</v>
      </c>
      <c r="J418" s="31" t="str">
        <f t="shared" si="67"/>
        <v>MUY BAJO</v>
      </c>
      <c r="K418" s="33">
        <f>+[1]PINDTOTAL!L393</f>
        <v>37800000</v>
      </c>
      <c r="L418" s="33">
        <f>+'[3]2. DETALLADO MARZO 2026'!D423</f>
        <v>0</v>
      </c>
      <c r="M418" s="123">
        <f t="shared" si="71"/>
        <v>0</v>
      </c>
      <c r="N418" s="33">
        <f>+'[3]2. DETALLADO MARZO 2026'!H423</f>
        <v>0</v>
      </c>
      <c r="O418" s="33">
        <f t="shared" si="72"/>
        <v>0</v>
      </c>
      <c r="P418" s="122" t="e">
        <f t="shared" si="68"/>
        <v>#DIV/0!</v>
      </c>
      <c r="Q418" s="31" t="e">
        <f t="shared" si="70"/>
        <v>#DIV/0!</v>
      </c>
      <c r="R418" s="98"/>
      <c r="S418" s="32" t="e">
        <f>+I418*P418</f>
        <v>#DIV/0!</v>
      </c>
      <c r="T418" s="31" t="e">
        <f t="shared" si="73"/>
        <v>#DIV/0!</v>
      </c>
    </row>
    <row r="419" spans="1:20" ht="51" x14ac:dyDescent="0.25">
      <c r="A419" s="154"/>
      <c r="B419" s="10" t="s">
        <v>236</v>
      </c>
      <c r="C419" s="3" t="s">
        <v>29</v>
      </c>
      <c r="D419" s="1" t="s">
        <v>237</v>
      </c>
      <c r="E419" s="54">
        <v>0</v>
      </c>
      <c r="F419" s="130">
        <f>+'[1]PIND 2026'!I394</f>
        <v>2</v>
      </c>
      <c r="G419" s="49" t="s">
        <v>291</v>
      </c>
      <c r="H419" s="136">
        <f>+'[2]reporte T1'!K395</f>
        <v>0</v>
      </c>
      <c r="I419" s="55">
        <f t="shared" si="69"/>
        <v>0</v>
      </c>
      <c r="J419" s="31" t="str">
        <f t="shared" si="67"/>
        <v>MUY BAJO</v>
      </c>
      <c r="K419" s="33">
        <f>+[1]PINDTOTAL!L394</f>
        <v>37800000</v>
      </c>
      <c r="L419" s="33">
        <f>+'[3]2. DETALLADO MARZO 2026'!D424</f>
        <v>0</v>
      </c>
      <c r="M419" s="123">
        <f t="shared" si="71"/>
        <v>0</v>
      </c>
      <c r="N419" s="33">
        <f>+'[3]2. DETALLADO MARZO 2026'!H424</f>
        <v>0</v>
      </c>
      <c r="O419" s="33">
        <f t="shared" si="72"/>
        <v>0</v>
      </c>
      <c r="P419" s="122" t="e">
        <f t="shared" si="68"/>
        <v>#DIV/0!</v>
      </c>
      <c r="Q419" s="31" t="e">
        <f t="shared" si="70"/>
        <v>#DIV/0!</v>
      </c>
      <c r="R419" s="98"/>
      <c r="S419" s="32" t="e">
        <f>+I419*P419</f>
        <v>#DIV/0!</v>
      </c>
      <c r="T419" s="31" t="e">
        <f t="shared" si="73"/>
        <v>#DIV/0!</v>
      </c>
    </row>
    <row r="420" spans="1:20" ht="51" x14ac:dyDescent="0.25">
      <c r="A420" s="154"/>
      <c r="B420" s="10" t="s">
        <v>236</v>
      </c>
      <c r="C420" s="3" t="s">
        <v>30</v>
      </c>
      <c r="D420" s="1" t="s">
        <v>237</v>
      </c>
      <c r="E420" s="54">
        <v>0</v>
      </c>
      <c r="F420" s="130">
        <f>+'[1]PIND 2026'!I395</f>
        <v>2</v>
      </c>
      <c r="G420" s="49" t="s">
        <v>289</v>
      </c>
      <c r="H420" s="136">
        <f>+'[2]reporte T1'!K396</f>
        <v>0</v>
      </c>
      <c r="I420" s="55">
        <f t="shared" si="69"/>
        <v>0</v>
      </c>
      <c r="J420" s="31" t="str">
        <f t="shared" si="67"/>
        <v>MUY BAJO</v>
      </c>
      <c r="K420" s="33">
        <f>+[1]PINDTOTAL!L395</f>
        <v>37800000</v>
      </c>
      <c r="L420" s="33">
        <f>+'[3]2. DETALLADO MARZO 2026'!D425</f>
        <v>0</v>
      </c>
      <c r="M420" s="123">
        <f t="shared" si="71"/>
        <v>0</v>
      </c>
      <c r="N420" s="33">
        <f>+'[3]2. DETALLADO MARZO 2026'!H425</f>
        <v>0</v>
      </c>
      <c r="O420" s="33">
        <f t="shared" si="72"/>
        <v>0</v>
      </c>
      <c r="P420" s="122" t="e">
        <f t="shared" si="68"/>
        <v>#DIV/0!</v>
      </c>
      <c r="Q420" s="31" t="e">
        <f t="shared" si="70"/>
        <v>#DIV/0!</v>
      </c>
      <c r="R420" s="98"/>
      <c r="S420" s="32" t="e">
        <f>+I420*P420</f>
        <v>#DIV/0!</v>
      </c>
      <c r="T420" s="31" t="e">
        <f t="shared" si="73"/>
        <v>#DIV/0!</v>
      </c>
    </row>
    <row r="421" spans="1:20" ht="51" x14ac:dyDescent="0.25">
      <c r="A421" s="154"/>
      <c r="B421" s="10" t="s">
        <v>236</v>
      </c>
      <c r="C421" s="3" t="s">
        <v>31</v>
      </c>
      <c r="D421" s="1" t="s">
        <v>237</v>
      </c>
      <c r="E421" s="54">
        <v>0</v>
      </c>
      <c r="F421" s="130">
        <f>+'[1]PIND 2026'!I396</f>
        <v>2</v>
      </c>
      <c r="G421" s="49" t="s">
        <v>289</v>
      </c>
      <c r="H421" s="136">
        <f>+'[2]reporte T1'!K397</f>
        <v>0</v>
      </c>
      <c r="I421" s="55">
        <f t="shared" si="69"/>
        <v>0</v>
      </c>
      <c r="J421" s="31" t="str">
        <f t="shared" si="67"/>
        <v>MUY BAJO</v>
      </c>
      <c r="K421" s="33">
        <f>+[1]PINDTOTAL!L396</f>
        <v>37800000</v>
      </c>
      <c r="L421" s="33">
        <f>+'[3]2. DETALLADO MARZO 2026'!D426</f>
        <v>0</v>
      </c>
      <c r="M421" s="123">
        <f t="shared" si="71"/>
        <v>0</v>
      </c>
      <c r="N421" s="33">
        <f>+'[3]2. DETALLADO MARZO 2026'!H426</f>
        <v>0</v>
      </c>
      <c r="O421" s="33">
        <f t="shared" si="72"/>
        <v>0</v>
      </c>
      <c r="P421" s="122" t="e">
        <f t="shared" si="68"/>
        <v>#DIV/0!</v>
      </c>
      <c r="Q421" s="31" t="e">
        <f t="shared" si="70"/>
        <v>#DIV/0!</v>
      </c>
      <c r="R421" s="98"/>
      <c r="S421" s="32" t="e">
        <f>+I421*P421</f>
        <v>#DIV/0!</v>
      </c>
      <c r="T421" s="31" t="e">
        <f t="shared" si="73"/>
        <v>#DIV/0!</v>
      </c>
    </row>
    <row r="422" spans="1:20" ht="38.25" x14ac:dyDescent="0.25">
      <c r="A422" s="154"/>
      <c r="B422" s="22" t="s">
        <v>313</v>
      </c>
      <c r="C422" s="23"/>
      <c r="D422" s="24"/>
      <c r="E422" s="85"/>
      <c r="F422" s="85"/>
      <c r="G422" s="86"/>
      <c r="H422" s="85"/>
      <c r="I422" s="87">
        <f>+AVERAGE(I359:I421)</f>
        <v>0.41651729751729744</v>
      </c>
      <c r="J422" s="42" t="str">
        <f t="shared" si="67"/>
        <v>MEDIO</v>
      </c>
      <c r="K422" s="43">
        <f>SUM(K359:K421)</f>
        <v>4172427000</v>
      </c>
      <c r="L422" s="43">
        <f>SUM(L359:L421)</f>
        <v>1643827618</v>
      </c>
      <c r="M422" s="124">
        <f>+L422/K422</f>
        <v>0.3939739671898394</v>
      </c>
      <c r="N422" s="43">
        <f>SUM(N359:N421)</f>
        <v>685737968</v>
      </c>
      <c r="O422" s="43">
        <f>SUM(O359:O421)</f>
        <v>685737968</v>
      </c>
      <c r="P422" s="109">
        <f>+O422/L422</f>
        <v>0.4171592936455944</v>
      </c>
      <c r="Q422" s="31" t="str">
        <f t="shared" si="70"/>
        <v>MEDIO</v>
      </c>
      <c r="R422" s="98"/>
      <c r="S422" s="73">
        <f>+I422*P422</f>
        <v>0.17375406162348769</v>
      </c>
      <c r="T422" s="31" t="str">
        <f t="shared" si="73"/>
        <v>MUY BAJO</v>
      </c>
    </row>
    <row r="423" spans="1:20" ht="38.25" x14ac:dyDescent="0.25">
      <c r="A423" s="155"/>
      <c r="B423" s="8" t="s">
        <v>312</v>
      </c>
      <c r="C423" s="21"/>
      <c r="D423" s="9"/>
      <c r="E423" s="88"/>
      <c r="F423" s="88"/>
      <c r="G423" s="21"/>
      <c r="H423" s="88"/>
      <c r="I423" s="89">
        <f>+AVERAGE(I291,I298,I321,I358,I422)</f>
        <v>0.31552527951703796</v>
      </c>
      <c r="J423" s="39" t="str">
        <f t="shared" si="67"/>
        <v>BAJO</v>
      </c>
      <c r="K423" s="38">
        <f>+K422+K358+K321+K298+K291</f>
        <v>16400379500</v>
      </c>
      <c r="L423" s="38">
        <f>+L422+L358+L321+L298+L291</f>
        <v>44197387752</v>
      </c>
      <c r="M423" s="113">
        <f>+L423/K423</f>
        <v>2.6949003071544779</v>
      </c>
      <c r="N423" s="38">
        <f>+N422+N358+N321+N298+N291</f>
        <v>26846008429</v>
      </c>
      <c r="O423" s="38">
        <f>+O422+O358+O321+O298+O291</f>
        <v>26846008429</v>
      </c>
      <c r="P423" s="110">
        <f>+O423/L423</f>
        <v>0.60741165472579717</v>
      </c>
      <c r="Q423" s="31" t="str">
        <f t="shared" ref="Q423:Q454" si="74">IF(P423&lt;=20%,"MUY BAJO",IF(AND(P423&gt;20%,P423&lt;=40%),"BAJO",IF(AND(P423&gt;40%,P423&lt;=60%),"MEDIO",IF(AND(P423&gt;60%,P423&lt;=80%),"ALTO","MUY ALTO"))))</f>
        <v>ALTO</v>
      </c>
      <c r="R423" s="98"/>
      <c r="S423" s="44">
        <f>+I423*P423</f>
        <v>0.1916537321392637</v>
      </c>
      <c r="T423" s="31" t="str">
        <f t="shared" si="73"/>
        <v>MUY BAJO</v>
      </c>
    </row>
    <row r="424" spans="1:20" ht="38.25" customHeight="1" x14ac:dyDescent="0.25">
      <c r="A424" s="153" t="s">
        <v>307</v>
      </c>
      <c r="B424" s="17" t="s">
        <v>238</v>
      </c>
      <c r="C424" s="18" t="s">
        <v>27</v>
      </c>
      <c r="D424" s="19" t="s">
        <v>239</v>
      </c>
      <c r="E424" s="67">
        <v>3352</v>
      </c>
      <c r="F424" s="131">
        <f>+'[1]PIND 2026'!I397</f>
        <v>1500</v>
      </c>
      <c r="G424" s="66" t="s">
        <v>289</v>
      </c>
      <c r="H424" s="136">
        <f>+'[2]reporte T1'!K398</f>
        <v>261</v>
      </c>
      <c r="I424" s="68">
        <f t="shared" ref="I424:I455" si="75">+H424/F424</f>
        <v>0.17399999999999999</v>
      </c>
      <c r="J424" s="41" t="str">
        <f t="shared" si="67"/>
        <v>MUY BAJO</v>
      </c>
      <c r="K424" s="33">
        <f>+[1]PINDTOTAL!L397</f>
        <v>121650000</v>
      </c>
      <c r="L424" s="33">
        <f>+'[3]2. DETALLADO MARZO 2026'!D429</f>
        <v>66618109</v>
      </c>
      <c r="M424" s="123">
        <f t="shared" ref="M424:M487" si="76">+L424/K424</f>
        <v>0.54762111796136459</v>
      </c>
      <c r="N424" s="33">
        <f>+'[3]2. DETALLADO MARZO 2026'!H429</f>
        <v>30325194</v>
      </c>
      <c r="O424" s="33">
        <f t="shared" ref="O424:O487" si="77">+N424</f>
        <v>30325194</v>
      </c>
      <c r="P424" s="122">
        <f t="shared" ref="P424:P487" si="78">+O424/L424</f>
        <v>0.45520946864462936</v>
      </c>
      <c r="Q424" s="31" t="str">
        <f t="shared" si="74"/>
        <v>MEDIO</v>
      </c>
      <c r="R424" s="98"/>
      <c r="S424" s="32">
        <f>+I424*P424</f>
        <v>7.9206447544165504E-2</v>
      </c>
      <c r="T424" s="41" t="str">
        <f t="shared" si="73"/>
        <v>MUY BAJO</v>
      </c>
    </row>
    <row r="425" spans="1:20" ht="38.25" x14ac:dyDescent="0.25">
      <c r="A425" s="154"/>
      <c r="B425" s="10" t="s">
        <v>238</v>
      </c>
      <c r="C425" s="3" t="s">
        <v>29</v>
      </c>
      <c r="D425" s="1" t="s">
        <v>239</v>
      </c>
      <c r="E425" s="54">
        <v>509</v>
      </c>
      <c r="F425" s="131">
        <f>+'[1]PIND 2026'!I398</f>
        <v>200</v>
      </c>
      <c r="G425" s="49" t="s">
        <v>289</v>
      </c>
      <c r="H425" s="136">
        <f>+'[2]reporte T1'!K399</f>
        <v>0</v>
      </c>
      <c r="I425" s="55">
        <f t="shared" si="75"/>
        <v>0</v>
      </c>
      <c r="J425" s="31" t="str">
        <f t="shared" si="67"/>
        <v>MUY BAJO</v>
      </c>
      <c r="K425" s="33">
        <f>+[1]PINDTOTAL!L398</f>
        <v>17346000</v>
      </c>
      <c r="L425" s="33">
        <f>+'[3]2. DETALLADO MARZO 2026'!D430</f>
        <v>24551138</v>
      </c>
      <c r="M425" s="123">
        <f t="shared" si="76"/>
        <v>1.4153774933702294</v>
      </c>
      <c r="N425" s="33">
        <f>+'[3]2. DETALLADO MARZO 2026'!H430</f>
        <v>0</v>
      </c>
      <c r="O425" s="33">
        <f t="shared" si="77"/>
        <v>0</v>
      </c>
      <c r="P425" s="122">
        <f t="shared" si="78"/>
        <v>0</v>
      </c>
      <c r="Q425" s="31" t="str">
        <f t="shared" si="74"/>
        <v>MUY BAJO</v>
      </c>
      <c r="R425" s="98"/>
      <c r="S425" s="32">
        <f>+I425*P425</f>
        <v>0</v>
      </c>
      <c r="T425" s="31" t="str">
        <f t="shared" si="73"/>
        <v>MUY BAJO</v>
      </c>
    </row>
    <row r="426" spans="1:20" ht="38.25" x14ac:dyDescent="0.25">
      <c r="A426" s="154"/>
      <c r="B426" s="10" t="s">
        <v>238</v>
      </c>
      <c r="C426" s="3" t="s">
        <v>30</v>
      </c>
      <c r="D426" s="1" t="s">
        <v>239</v>
      </c>
      <c r="E426" s="54">
        <v>594</v>
      </c>
      <c r="F426" s="131">
        <f>+'[1]PIND 2026'!I399</f>
        <v>200</v>
      </c>
      <c r="G426" s="49" t="s">
        <v>289</v>
      </c>
      <c r="H426" s="136">
        <f>+'[2]reporte T1'!K400</f>
        <v>0</v>
      </c>
      <c r="I426" s="55">
        <f t="shared" si="75"/>
        <v>0</v>
      </c>
      <c r="J426" s="31" t="str">
        <f t="shared" si="67"/>
        <v>MUY BAJO</v>
      </c>
      <c r="K426" s="33">
        <f>+[1]PINDTOTAL!L399</f>
        <v>17346000</v>
      </c>
      <c r="L426" s="33">
        <f>+'[3]2. DETALLADO MARZO 2026'!D431</f>
        <v>29484546</v>
      </c>
      <c r="M426" s="123">
        <f t="shared" si="76"/>
        <v>1.6997893462469733</v>
      </c>
      <c r="N426" s="33">
        <f>+'[3]2. DETALLADO MARZO 2026'!H431</f>
        <v>11200000</v>
      </c>
      <c r="O426" s="33">
        <f t="shared" si="77"/>
        <v>11200000</v>
      </c>
      <c r="P426" s="122">
        <f t="shared" si="78"/>
        <v>0.37986001208904491</v>
      </c>
      <c r="Q426" s="31" t="str">
        <f t="shared" si="74"/>
        <v>BAJO</v>
      </c>
      <c r="R426" s="98"/>
      <c r="S426" s="32">
        <f>+I426*P426</f>
        <v>0</v>
      </c>
      <c r="T426" s="31" t="str">
        <f t="shared" si="73"/>
        <v>MUY BAJO</v>
      </c>
    </row>
    <row r="427" spans="1:20" ht="38.25" x14ac:dyDescent="0.25">
      <c r="A427" s="154"/>
      <c r="B427" s="10" t="s">
        <v>238</v>
      </c>
      <c r="C427" s="3" t="s">
        <v>31</v>
      </c>
      <c r="D427" s="1" t="s">
        <v>239</v>
      </c>
      <c r="E427" s="54">
        <v>619</v>
      </c>
      <c r="F427" s="131">
        <f>+'[1]PIND 2026'!I400</f>
        <v>250</v>
      </c>
      <c r="G427" s="49" t="s">
        <v>289</v>
      </c>
      <c r="H427" s="136">
        <f>+'[2]reporte T1'!K401</f>
        <v>0</v>
      </c>
      <c r="I427" s="55">
        <f t="shared" si="75"/>
        <v>0</v>
      </c>
      <c r="J427" s="31" t="str">
        <f t="shared" si="67"/>
        <v>MUY BAJO</v>
      </c>
      <c r="K427" s="33">
        <f>+[1]PINDTOTAL!L400</f>
        <v>17346000</v>
      </c>
      <c r="L427" s="33">
        <f>+'[3]2. DETALLADO MARZO 2026'!D432</f>
        <v>23639380</v>
      </c>
      <c r="M427" s="123">
        <f t="shared" si="76"/>
        <v>1.3628144817248933</v>
      </c>
      <c r="N427" s="33">
        <f>+'[3]2. DETALLADO MARZO 2026'!H432</f>
        <v>0</v>
      </c>
      <c r="O427" s="33">
        <f t="shared" si="77"/>
        <v>0</v>
      </c>
      <c r="P427" s="122">
        <f t="shared" si="78"/>
        <v>0</v>
      </c>
      <c r="Q427" s="31" t="str">
        <f t="shared" si="74"/>
        <v>MUY BAJO</v>
      </c>
      <c r="R427" s="98"/>
      <c r="S427" s="32">
        <f>+I427*P427</f>
        <v>0</v>
      </c>
      <c r="T427" s="31" t="str">
        <f t="shared" si="73"/>
        <v>MUY BAJO</v>
      </c>
    </row>
    <row r="428" spans="1:20" ht="25.5" x14ac:dyDescent="0.25">
      <c r="A428" s="154"/>
      <c r="B428" s="10" t="s">
        <v>238</v>
      </c>
      <c r="C428" s="3" t="s">
        <v>27</v>
      </c>
      <c r="D428" s="1" t="s">
        <v>240</v>
      </c>
      <c r="E428" s="54">
        <v>1748</v>
      </c>
      <c r="F428" s="131">
        <f>+'[1]PIND 2026'!I401</f>
        <v>1000</v>
      </c>
      <c r="G428" s="49" t="s">
        <v>289</v>
      </c>
      <c r="H428" s="136">
        <f>+'[2]reporte T1'!K402</f>
        <v>179</v>
      </c>
      <c r="I428" s="55">
        <f t="shared" si="75"/>
        <v>0.17899999999999999</v>
      </c>
      <c r="J428" s="31" t="str">
        <f t="shared" si="67"/>
        <v>MUY BAJO</v>
      </c>
      <c r="K428" s="33">
        <f>+[1]PINDTOTAL!L401</f>
        <v>33000000</v>
      </c>
      <c r="L428" s="33">
        <f>+'[3]2. DETALLADO MARZO 2026'!D433</f>
        <v>22000000</v>
      </c>
      <c r="M428" s="123">
        <f t="shared" si="76"/>
        <v>0.66666666666666663</v>
      </c>
      <c r="N428" s="33">
        <f>+'[3]2. DETALLADO MARZO 2026'!H433</f>
        <v>0</v>
      </c>
      <c r="O428" s="33">
        <f t="shared" si="77"/>
        <v>0</v>
      </c>
      <c r="P428" s="122">
        <f t="shared" si="78"/>
        <v>0</v>
      </c>
      <c r="Q428" s="31" t="str">
        <f t="shared" si="74"/>
        <v>MUY BAJO</v>
      </c>
      <c r="R428" s="98"/>
      <c r="S428" s="32">
        <f>+I428*P428</f>
        <v>0</v>
      </c>
      <c r="T428" s="31" t="str">
        <f t="shared" si="73"/>
        <v>MUY BAJO</v>
      </c>
    </row>
    <row r="429" spans="1:20" ht="25.5" x14ac:dyDescent="0.25">
      <c r="A429" s="154"/>
      <c r="B429" s="10" t="s">
        <v>238</v>
      </c>
      <c r="C429" s="3" t="s">
        <v>29</v>
      </c>
      <c r="D429" s="1" t="s">
        <v>240</v>
      </c>
      <c r="E429" s="54">
        <v>378</v>
      </c>
      <c r="F429" s="131">
        <f>+'[1]PIND 2026'!I402</f>
        <v>300</v>
      </c>
      <c r="G429" s="49" t="s">
        <v>289</v>
      </c>
      <c r="H429" s="136">
        <f>+'[2]reporte T1'!K403</f>
        <v>100</v>
      </c>
      <c r="I429" s="55">
        <f t="shared" si="75"/>
        <v>0.33333333333333331</v>
      </c>
      <c r="J429" s="31" t="str">
        <f t="shared" si="67"/>
        <v>BAJO</v>
      </c>
      <c r="K429" s="33">
        <f>+[1]PINDTOTAL!L402</f>
        <v>27833000</v>
      </c>
      <c r="L429" s="33">
        <f>+'[3]2. DETALLADO MARZO 2026'!D434</f>
        <v>24321213</v>
      </c>
      <c r="M429" s="123">
        <f t="shared" si="76"/>
        <v>0.87382650091617864</v>
      </c>
      <c r="N429" s="33">
        <f>+'[3]2. DETALLADO MARZO 2026'!H434</f>
        <v>9706666</v>
      </c>
      <c r="O429" s="33">
        <f t="shared" si="77"/>
        <v>9706666</v>
      </c>
      <c r="P429" s="122">
        <f t="shared" si="78"/>
        <v>0.3991028736930185</v>
      </c>
      <c r="Q429" s="31" t="str">
        <f t="shared" si="74"/>
        <v>BAJO</v>
      </c>
      <c r="R429" s="98"/>
      <c r="S429" s="32">
        <f>+I429*P429</f>
        <v>0.13303429123100616</v>
      </c>
      <c r="T429" s="31" t="str">
        <f t="shared" si="73"/>
        <v>MUY BAJO</v>
      </c>
    </row>
    <row r="430" spans="1:20" ht="25.5" x14ac:dyDescent="0.25">
      <c r="A430" s="154"/>
      <c r="B430" s="10" t="s">
        <v>238</v>
      </c>
      <c r="C430" s="3" t="s">
        <v>30</v>
      </c>
      <c r="D430" s="1" t="s">
        <v>240</v>
      </c>
      <c r="E430" s="54">
        <v>364</v>
      </c>
      <c r="F430" s="131">
        <f>+'[1]PIND 2026'!I403</f>
        <v>300</v>
      </c>
      <c r="G430" s="49" t="s">
        <v>289</v>
      </c>
      <c r="H430" s="136">
        <f>+'[2]reporte T1'!K404</f>
        <v>54</v>
      </c>
      <c r="I430" s="55">
        <f t="shared" si="75"/>
        <v>0.18</v>
      </c>
      <c r="J430" s="31" t="str">
        <f t="shared" si="67"/>
        <v>MUY BAJO</v>
      </c>
      <c r="K430" s="33">
        <f>+[1]PINDTOTAL!L403</f>
        <v>27833000</v>
      </c>
      <c r="L430" s="33">
        <f>+'[3]2. DETALLADO MARZO 2026'!D435</f>
        <v>24321213</v>
      </c>
      <c r="M430" s="123">
        <f t="shared" si="76"/>
        <v>0.87382650091617864</v>
      </c>
      <c r="N430" s="33">
        <f>+'[3]2. DETALLADO MARZO 2026'!H435</f>
        <v>9706666</v>
      </c>
      <c r="O430" s="33">
        <f t="shared" si="77"/>
        <v>9706666</v>
      </c>
      <c r="P430" s="122">
        <f t="shared" si="78"/>
        <v>0.3991028736930185</v>
      </c>
      <c r="Q430" s="31" t="str">
        <f t="shared" si="74"/>
        <v>BAJO</v>
      </c>
      <c r="R430" s="98"/>
      <c r="S430" s="32">
        <f>+I430*P430</f>
        <v>7.1838517264743329E-2</v>
      </c>
      <c r="T430" s="31" t="str">
        <f t="shared" si="73"/>
        <v>MUY BAJO</v>
      </c>
    </row>
    <row r="431" spans="1:20" ht="25.5" x14ac:dyDescent="0.25">
      <c r="A431" s="154"/>
      <c r="B431" s="10" t="s">
        <v>238</v>
      </c>
      <c r="C431" s="3" t="s">
        <v>31</v>
      </c>
      <c r="D431" s="1" t="s">
        <v>240</v>
      </c>
      <c r="E431" s="54">
        <v>408</v>
      </c>
      <c r="F431" s="131">
        <f>+'[1]PIND 2026'!I404</f>
        <v>300</v>
      </c>
      <c r="G431" s="49" t="s">
        <v>289</v>
      </c>
      <c r="H431" s="136">
        <f>+'[2]reporte T1'!K405</f>
        <v>0</v>
      </c>
      <c r="I431" s="55">
        <f t="shared" si="75"/>
        <v>0</v>
      </c>
      <c r="J431" s="31" t="str">
        <f t="shared" si="67"/>
        <v>MUY BAJO</v>
      </c>
      <c r="K431" s="33">
        <f>+[1]PINDTOTAL!L404</f>
        <v>27834000</v>
      </c>
      <c r="L431" s="33">
        <f>+'[3]2. DETALLADO MARZO 2026'!D436</f>
        <v>31214546</v>
      </c>
      <c r="M431" s="123">
        <f t="shared" si="76"/>
        <v>1.1214538334411153</v>
      </c>
      <c r="N431" s="33">
        <f>+'[3]2. DETALLADO MARZO 2026'!H436</f>
        <v>0</v>
      </c>
      <c r="O431" s="33">
        <f t="shared" si="77"/>
        <v>0</v>
      </c>
      <c r="P431" s="122">
        <f t="shared" si="78"/>
        <v>0</v>
      </c>
      <c r="Q431" s="31" t="str">
        <f t="shared" si="74"/>
        <v>MUY BAJO</v>
      </c>
      <c r="R431" s="98"/>
      <c r="S431" s="32">
        <f>+I431*P431</f>
        <v>0</v>
      </c>
      <c r="T431" s="31" t="str">
        <f t="shared" si="73"/>
        <v>MUY BAJO</v>
      </c>
    </row>
    <row r="432" spans="1:20" ht="25.5" x14ac:dyDescent="0.25">
      <c r="A432" s="154"/>
      <c r="B432" s="10" t="s">
        <v>238</v>
      </c>
      <c r="C432" s="3" t="s">
        <v>27</v>
      </c>
      <c r="D432" s="1" t="s">
        <v>241</v>
      </c>
      <c r="E432" s="54">
        <v>3150</v>
      </c>
      <c r="F432" s="131">
        <f>+'[1]PIND 2026'!I405</f>
        <v>4500</v>
      </c>
      <c r="G432" s="49" t="s">
        <v>289</v>
      </c>
      <c r="H432" s="136">
        <f>+'[2]reporte T1'!K406</f>
        <v>818</v>
      </c>
      <c r="I432" s="55">
        <f t="shared" si="75"/>
        <v>0.18177777777777779</v>
      </c>
      <c r="J432" s="31" t="str">
        <f t="shared" si="67"/>
        <v>MUY BAJO</v>
      </c>
      <c r="K432" s="33">
        <f>+[1]PINDTOTAL!L405</f>
        <v>398000000</v>
      </c>
      <c r="L432" s="33">
        <f>+'[3]2. DETALLADO MARZO 2026'!D437</f>
        <v>270424231</v>
      </c>
      <c r="M432" s="123">
        <f t="shared" si="76"/>
        <v>0.67945786683417086</v>
      </c>
      <c r="N432" s="33">
        <f>+'[3]2. DETALLADO MARZO 2026'!H437</f>
        <v>121393333</v>
      </c>
      <c r="O432" s="33">
        <f t="shared" si="77"/>
        <v>121393333</v>
      </c>
      <c r="P432" s="122">
        <f t="shared" si="78"/>
        <v>0.44889961432487163</v>
      </c>
      <c r="Q432" s="31" t="str">
        <f t="shared" si="74"/>
        <v>MEDIO</v>
      </c>
      <c r="R432" s="98"/>
      <c r="S432" s="32">
        <f>+I432*P432</f>
        <v>8.1599974337276671E-2</v>
      </c>
      <c r="T432" s="31" t="str">
        <f t="shared" si="73"/>
        <v>MUY BAJO</v>
      </c>
    </row>
    <row r="433" spans="1:20" ht="25.5" x14ac:dyDescent="0.25">
      <c r="A433" s="154"/>
      <c r="B433" s="10" t="s">
        <v>238</v>
      </c>
      <c r="C433" s="3" t="s">
        <v>29</v>
      </c>
      <c r="D433" s="1" t="s">
        <v>241</v>
      </c>
      <c r="E433" s="54">
        <v>0</v>
      </c>
      <c r="F433" s="131">
        <f>+'[1]PIND 2026'!I406</f>
        <v>300</v>
      </c>
      <c r="G433" s="49" t="s">
        <v>289</v>
      </c>
      <c r="H433" s="136">
        <f>+'[2]reporte T1'!K407</f>
        <v>130</v>
      </c>
      <c r="I433" s="55">
        <f t="shared" si="75"/>
        <v>0.43333333333333335</v>
      </c>
      <c r="J433" s="31" t="str">
        <f t="shared" si="67"/>
        <v>MEDIO</v>
      </c>
      <c r="K433" s="33">
        <f>+[1]PINDTOTAL!L406</f>
        <v>27333000</v>
      </c>
      <c r="L433" s="33">
        <f>+'[3]2. DETALLADO MARZO 2026'!D438</f>
        <v>127149120</v>
      </c>
      <c r="M433" s="123">
        <f t="shared" si="76"/>
        <v>4.6518538030951593</v>
      </c>
      <c r="N433" s="33">
        <f>+'[3]2. DETALLADO MARZO 2026'!H438</f>
        <v>12320000</v>
      </c>
      <c r="O433" s="33">
        <f t="shared" si="77"/>
        <v>12320000</v>
      </c>
      <c r="P433" s="122">
        <f t="shared" si="78"/>
        <v>9.6894103553371039E-2</v>
      </c>
      <c r="Q433" s="31" t="str">
        <f t="shared" si="74"/>
        <v>MUY BAJO</v>
      </c>
      <c r="R433" s="98"/>
      <c r="S433" s="32">
        <f>+I433*P433</f>
        <v>4.1987444873127451E-2</v>
      </c>
      <c r="T433" s="31" t="str">
        <f t="shared" si="73"/>
        <v>MUY BAJO</v>
      </c>
    </row>
    <row r="434" spans="1:20" ht="25.5" x14ac:dyDescent="0.25">
      <c r="A434" s="154"/>
      <c r="B434" s="10" t="s">
        <v>238</v>
      </c>
      <c r="C434" s="3" t="s">
        <v>30</v>
      </c>
      <c r="D434" s="1" t="s">
        <v>241</v>
      </c>
      <c r="E434" s="54">
        <v>0</v>
      </c>
      <c r="F434" s="131">
        <f>+'[1]PIND 2026'!I407</f>
        <v>300</v>
      </c>
      <c r="G434" s="54" t="s">
        <v>289</v>
      </c>
      <c r="H434" s="136">
        <f>+'[2]reporte T1'!K408</f>
        <v>58</v>
      </c>
      <c r="I434" s="55">
        <f t="shared" si="75"/>
        <v>0.19333333333333333</v>
      </c>
      <c r="J434" s="31" t="str">
        <f t="shared" si="67"/>
        <v>MUY BAJO</v>
      </c>
      <c r="K434" s="33">
        <f>+[1]PINDTOTAL!L407</f>
        <v>27333000</v>
      </c>
      <c r="L434" s="33">
        <f>+'[3]2. DETALLADO MARZO 2026'!D439</f>
        <v>175089454</v>
      </c>
      <c r="M434" s="123">
        <f t="shared" si="76"/>
        <v>6.4057898510957454</v>
      </c>
      <c r="N434" s="33">
        <f>+'[3]2. DETALLADO MARZO 2026'!H439</f>
        <v>12320000</v>
      </c>
      <c r="O434" s="33">
        <f t="shared" si="77"/>
        <v>12320000</v>
      </c>
      <c r="P434" s="122">
        <f t="shared" si="78"/>
        <v>7.0364032319159553E-2</v>
      </c>
      <c r="Q434" s="31" t="str">
        <f t="shared" si="74"/>
        <v>MUY BAJO</v>
      </c>
      <c r="R434" s="98"/>
      <c r="S434" s="32">
        <f>+I434*P434</f>
        <v>1.3603712915037513E-2</v>
      </c>
      <c r="T434" s="31" t="str">
        <f t="shared" si="73"/>
        <v>MUY BAJO</v>
      </c>
    </row>
    <row r="435" spans="1:20" ht="25.5" x14ac:dyDescent="0.25">
      <c r="A435" s="154"/>
      <c r="B435" s="10" t="s">
        <v>238</v>
      </c>
      <c r="C435" s="3" t="s">
        <v>31</v>
      </c>
      <c r="D435" s="1" t="s">
        <v>241</v>
      </c>
      <c r="E435" s="54">
        <v>0</v>
      </c>
      <c r="F435" s="131">
        <f>+'[1]PIND 2026'!I408</f>
        <v>350</v>
      </c>
      <c r="G435" s="54" t="s">
        <v>289</v>
      </c>
      <c r="H435" s="136">
        <f>+'[2]reporte T1'!K409</f>
        <v>0</v>
      </c>
      <c r="I435" s="55">
        <f t="shared" si="75"/>
        <v>0</v>
      </c>
      <c r="J435" s="31" t="str">
        <f t="shared" si="67"/>
        <v>MUY BAJO</v>
      </c>
      <c r="K435" s="33">
        <f>+[1]PINDTOTAL!L408</f>
        <v>27334000</v>
      </c>
      <c r="L435" s="33">
        <f>+'[3]2. DETALLADO MARZO 2026'!D440</f>
        <v>67913360</v>
      </c>
      <c r="M435" s="123">
        <f t="shared" si="76"/>
        <v>2.4845745225726201</v>
      </c>
      <c r="N435" s="33">
        <f>+'[3]2. DETALLADO MARZO 2026'!H440</f>
        <v>0</v>
      </c>
      <c r="O435" s="33">
        <f t="shared" si="77"/>
        <v>0</v>
      </c>
      <c r="P435" s="122">
        <f t="shared" si="78"/>
        <v>0</v>
      </c>
      <c r="Q435" s="31" t="str">
        <f t="shared" si="74"/>
        <v>MUY BAJO</v>
      </c>
      <c r="R435" s="98"/>
      <c r="S435" s="32">
        <f>+I435*P435</f>
        <v>0</v>
      </c>
      <c r="T435" s="31" t="str">
        <f t="shared" si="73"/>
        <v>MUY BAJO</v>
      </c>
    </row>
    <row r="436" spans="1:20" ht="25.5" x14ac:dyDescent="0.25">
      <c r="A436" s="154"/>
      <c r="B436" s="10" t="s">
        <v>238</v>
      </c>
      <c r="C436" s="3" t="s">
        <v>27</v>
      </c>
      <c r="D436" s="1" t="s">
        <v>242</v>
      </c>
      <c r="E436" s="54">
        <v>0</v>
      </c>
      <c r="F436" s="131">
        <f>+'[1]PIND 2026'!I409</f>
        <v>16</v>
      </c>
      <c r="G436" s="54" t="s">
        <v>289</v>
      </c>
      <c r="H436" s="136">
        <f>+'[2]reporte T1'!K410</f>
        <v>4</v>
      </c>
      <c r="I436" s="55">
        <f t="shared" si="75"/>
        <v>0.25</v>
      </c>
      <c r="J436" s="31" t="str">
        <f t="shared" si="67"/>
        <v>BAJO</v>
      </c>
      <c r="K436" s="33">
        <f>+[1]PINDTOTAL!L409</f>
        <v>35000000</v>
      </c>
      <c r="L436" s="33">
        <f>+'[3]2. DETALLADO MARZO 2026'!D441</f>
        <v>0</v>
      </c>
      <c r="M436" s="123">
        <f t="shared" si="76"/>
        <v>0</v>
      </c>
      <c r="N436" s="33">
        <f>+'[3]2. DETALLADO MARZO 2026'!H441</f>
        <v>0</v>
      </c>
      <c r="O436" s="33">
        <f t="shared" si="77"/>
        <v>0</v>
      </c>
      <c r="P436" s="122" t="e">
        <f t="shared" si="78"/>
        <v>#DIV/0!</v>
      </c>
      <c r="Q436" s="31" t="e">
        <f t="shared" si="74"/>
        <v>#DIV/0!</v>
      </c>
      <c r="R436" s="98"/>
      <c r="S436" s="32" t="e">
        <f>+I436*P436</f>
        <v>#DIV/0!</v>
      </c>
      <c r="T436" s="31" t="e">
        <f t="shared" si="73"/>
        <v>#DIV/0!</v>
      </c>
    </row>
    <row r="437" spans="1:20" ht="25.5" x14ac:dyDescent="0.25">
      <c r="A437" s="154"/>
      <c r="B437" s="10" t="s">
        <v>238</v>
      </c>
      <c r="C437" s="3" t="s">
        <v>29</v>
      </c>
      <c r="D437" s="1" t="s">
        <v>242</v>
      </c>
      <c r="E437" s="54">
        <v>0</v>
      </c>
      <c r="F437" s="131">
        <f>+'[1]PIND 2026'!I410</f>
        <v>2</v>
      </c>
      <c r="G437" s="54" t="s">
        <v>289</v>
      </c>
      <c r="H437" s="136">
        <f>+'[2]reporte T1'!K411</f>
        <v>0</v>
      </c>
      <c r="I437" s="55">
        <f t="shared" si="75"/>
        <v>0</v>
      </c>
      <c r="J437" s="31" t="str">
        <f t="shared" si="67"/>
        <v>MUY BAJO</v>
      </c>
      <c r="K437" s="33">
        <f>+[1]PINDTOTAL!L410</f>
        <v>2000000</v>
      </c>
      <c r="L437" s="33">
        <f>+'[3]2. DETALLADO MARZO 2026'!D442</f>
        <v>0</v>
      </c>
      <c r="M437" s="123">
        <f t="shared" si="76"/>
        <v>0</v>
      </c>
      <c r="N437" s="33">
        <f>+'[3]2. DETALLADO MARZO 2026'!H442</f>
        <v>0</v>
      </c>
      <c r="O437" s="33">
        <f t="shared" si="77"/>
        <v>0</v>
      </c>
      <c r="P437" s="122" t="e">
        <f t="shared" si="78"/>
        <v>#DIV/0!</v>
      </c>
      <c r="Q437" s="31" t="e">
        <f t="shared" si="74"/>
        <v>#DIV/0!</v>
      </c>
      <c r="R437" s="98"/>
      <c r="S437" s="32" t="e">
        <f>+I437*P437</f>
        <v>#DIV/0!</v>
      </c>
      <c r="T437" s="31" t="e">
        <f t="shared" si="73"/>
        <v>#DIV/0!</v>
      </c>
    </row>
    <row r="438" spans="1:20" ht="25.5" x14ac:dyDescent="0.25">
      <c r="A438" s="154"/>
      <c r="B438" s="10" t="s">
        <v>238</v>
      </c>
      <c r="C438" s="3" t="s">
        <v>30</v>
      </c>
      <c r="D438" s="1" t="s">
        <v>242</v>
      </c>
      <c r="E438" s="54">
        <v>0</v>
      </c>
      <c r="F438" s="131">
        <f>+'[1]PIND 2026'!I411</f>
        <v>2</v>
      </c>
      <c r="G438" s="49" t="s">
        <v>289</v>
      </c>
      <c r="H438" s="136">
        <f>+'[2]reporte T1'!K412</f>
        <v>0</v>
      </c>
      <c r="I438" s="55">
        <f t="shared" si="75"/>
        <v>0</v>
      </c>
      <c r="J438" s="31" t="str">
        <f t="shared" si="67"/>
        <v>MUY BAJO</v>
      </c>
      <c r="K438" s="33">
        <f>+[1]PINDTOTAL!L411</f>
        <v>2000000</v>
      </c>
      <c r="L438" s="33">
        <f>+'[3]2. DETALLADO MARZO 2026'!D443</f>
        <v>0</v>
      </c>
      <c r="M438" s="123">
        <f t="shared" si="76"/>
        <v>0</v>
      </c>
      <c r="N438" s="33">
        <f>+'[3]2. DETALLADO MARZO 2026'!H443</f>
        <v>0</v>
      </c>
      <c r="O438" s="33">
        <f t="shared" si="77"/>
        <v>0</v>
      </c>
      <c r="P438" s="122" t="e">
        <f t="shared" si="78"/>
        <v>#DIV/0!</v>
      </c>
      <c r="Q438" s="31" t="e">
        <f t="shared" si="74"/>
        <v>#DIV/0!</v>
      </c>
      <c r="R438" s="98"/>
      <c r="S438" s="32" t="e">
        <f>+I438*P438</f>
        <v>#DIV/0!</v>
      </c>
      <c r="T438" s="31" t="e">
        <f t="shared" si="73"/>
        <v>#DIV/0!</v>
      </c>
    </row>
    <row r="439" spans="1:20" ht="25.5" x14ac:dyDescent="0.25">
      <c r="A439" s="154"/>
      <c r="B439" s="10" t="s">
        <v>238</v>
      </c>
      <c r="C439" s="3" t="s">
        <v>31</v>
      </c>
      <c r="D439" s="1" t="s">
        <v>242</v>
      </c>
      <c r="E439" s="54">
        <v>0</v>
      </c>
      <c r="F439" s="131">
        <f>+'[1]PIND 2026'!I412</f>
        <v>2</v>
      </c>
      <c r="G439" s="49" t="s">
        <v>289</v>
      </c>
      <c r="H439" s="136">
        <f>+'[2]reporte T1'!K413</f>
        <v>0</v>
      </c>
      <c r="I439" s="55">
        <f t="shared" si="75"/>
        <v>0</v>
      </c>
      <c r="J439" s="31" t="str">
        <f t="shared" si="67"/>
        <v>MUY BAJO</v>
      </c>
      <c r="K439" s="33">
        <f>+[1]PINDTOTAL!L412</f>
        <v>2000000</v>
      </c>
      <c r="L439" s="33">
        <f>+'[3]2. DETALLADO MARZO 2026'!D444</f>
        <v>0</v>
      </c>
      <c r="M439" s="123">
        <f t="shared" si="76"/>
        <v>0</v>
      </c>
      <c r="N439" s="33">
        <f>+'[3]2. DETALLADO MARZO 2026'!H444</f>
        <v>0</v>
      </c>
      <c r="O439" s="33">
        <f t="shared" si="77"/>
        <v>0</v>
      </c>
      <c r="P439" s="122" t="e">
        <f t="shared" si="78"/>
        <v>#DIV/0!</v>
      </c>
      <c r="Q439" s="31" t="e">
        <f t="shared" si="74"/>
        <v>#DIV/0!</v>
      </c>
      <c r="R439" s="98"/>
      <c r="S439" s="32" t="e">
        <f>+I439*P439</f>
        <v>#DIV/0!</v>
      </c>
      <c r="T439" s="31" t="e">
        <f t="shared" si="73"/>
        <v>#DIV/0!</v>
      </c>
    </row>
    <row r="440" spans="1:20" ht="25.5" x14ac:dyDescent="0.25">
      <c r="A440" s="154"/>
      <c r="B440" s="10" t="s">
        <v>238</v>
      </c>
      <c r="C440" s="3" t="s">
        <v>27</v>
      </c>
      <c r="D440" s="1" t="s">
        <v>243</v>
      </c>
      <c r="E440" s="54">
        <v>25</v>
      </c>
      <c r="F440" s="131">
        <f>+'[1]PIND 2026'!I413</f>
        <v>10</v>
      </c>
      <c r="G440" s="49" t="s">
        <v>289</v>
      </c>
      <c r="H440" s="136">
        <f>+'[2]reporte T1'!K414</f>
        <v>2</v>
      </c>
      <c r="I440" s="55">
        <f t="shared" si="75"/>
        <v>0.2</v>
      </c>
      <c r="J440" s="31" t="str">
        <f t="shared" si="67"/>
        <v>MUY BAJO</v>
      </c>
      <c r="K440" s="33">
        <f>+[1]PINDTOTAL!L413</f>
        <v>15000000</v>
      </c>
      <c r="L440" s="33">
        <f>+'[3]2. DETALLADO MARZO 2026'!D445</f>
        <v>8000000</v>
      </c>
      <c r="M440" s="123">
        <f t="shared" si="76"/>
        <v>0.53333333333333333</v>
      </c>
      <c r="N440" s="33">
        <f>+'[3]2. DETALLADO MARZO 2026'!H445</f>
        <v>0</v>
      </c>
      <c r="O440" s="33">
        <f t="shared" si="77"/>
        <v>0</v>
      </c>
      <c r="P440" s="122">
        <f t="shared" si="78"/>
        <v>0</v>
      </c>
      <c r="Q440" s="31" t="str">
        <f t="shared" si="74"/>
        <v>MUY BAJO</v>
      </c>
      <c r="R440" s="98"/>
      <c r="S440" s="32">
        <f>+I440*P440</f>
        <v>0</v>
      </c>
      <c r="T440" s="31" t="str">
        <f t="shared" si="73"/>
        <v>MUY BAJO</v>
      </c>
    </row>
    <row r="441" spans="1:20" ht="25.5" x14ac:dyDescent="0.25">
      <c r="A441" s="154"/>
      <c r="B441" s="10" t="s">
        <v>238</v>
      </c>
      <c r="C441" s="3" t="s">
        <v>29</v>
      </c>
      <c r="D441" s="1" t="s">
        <v>243</v>
      </c>
      <c r="E441" s="54">
        <v>22</v>
      </c>
      <c r="F441" s="131">
        <f>+'[1]PIND 2026'!I414</f>
        <v>10</v>
      </c>
      <c r="G441" s="49" t="s">
        <v>289</v>
      </c>
      <c r="H441" s="136">
        <f>+'[2]reporte T1'!K415</f>
        <v>0</v>
      </c>
      <c r="I441" s="55">
        <f t="shared" si="75"/>
        <v>0</v>
      </c>
      <c r="J441" s="31" t="str">
        <f t="shared" si="67"/>
        <v>MUY BAJO</v>
      </c>
      <c r="K441" s="33">
        <f>+[1]PINDTOTAL!L414</f>
        <v>5000000</v>
      </c>
      <c r="L441" s="33">
        <f>+'[3]2. DETALLADO MARZO 2026'!D446</f>
        <v>4000000</v>
      </c>
      <c r="M441" s="123">
        <f t="shared" si="76"/>
        <v>0.8</v>
      </c>
      <c r="N441" s="33">
        <f>+'[3]2. DETALLADO MARZO 2026'!H446</f>
        <v>0</v>
      </c>
      <c r="O441" s="33">
        <f t="shared" si="77"/>
        <v>0</v>
      </c>
      <c r="P441" s="122">
        <f t="shared" si="78"/>
        <v>0</v>
      </c>
      <c r="Q441" s="31" t="str">
        <f t="shared" si="74"/>
        <v>MUY BAJO</v>
      </c>
      <c r="R441" s="98"/>
      <c r="S441" s="32">
        <f>+I441*P441</f>
        <v>0</v>
      </c>
      <c r="T441" s="31" t="str">
        <f t="shared" si="73"/>
        <v>MUY BAJO</v>
      </c>
    </row>
    <row r="442" spans="1:20" ht="25.5" x14ac:dyDescent="0.25">
      <c r="A442" s="154"/>
      <c r="B442" s="10" t="s">
        <v>238</v>
      </c>
      <c r="C442" s="3" t="s">
        <v>30</v>
      </c>
      <c r="D442" s="1" t="s">
        <v>243</v>
      </c>
      <c r="E442" s="54">
        <v>24</v>
      </c>
      <c r="F442" s="131">
        <f>+'[1]PIND 2026'!I415</f>
        <v>10</v>
      </c>
      <c r="G442" s="49" t="s">
        <v>289</v>
      </c>
      <c r="H442" s="136">
        <f>+'[2]reporte T1'!K416</f>
        <v>0</v>
      </c>
      <c r="I442" s="55">
        <f t="shared" si="75"/>
        <v>0</v>
      </c>
      <c r="J442" s="31" t="str">
        <f t="shared" si="67"/>
        <v>MUY BAJO</v>
      </c>
      <c r="K442" s="33">
        <f>+[1]PINDTOTAL!L415</f>
        <v>5000000</v>
      </c>
      <c r="L442" s="33">
        <f>+'[3]2. DETALLADO MARZO 2026'!D447</f>
        <v>4000000</v>
      </c>
      <c r="M442" s="123">
        <f t="shared" si="76"/>
        <v>0.8</v>
      </c>
      <c r="N442" s="33">
        <f>+'[3]2. DETALLADO MARZO 2026'!H447</f>
        <v>0</v>
      </c>
      <c r="O442" s="33">
        <f t="shared" si="77"/>
        <v>0</v>
      </c>
      <c r="P442" s="122">
        <f t="shared" si="78"/>
        <v>0</v>
      </c>
      <c r="Q442" s="31" t="str">
        <f t="shared" si="74"/>
        <v>MUY BAJO</v>
      </c>
      <c r="R442" s="98"/>
      <c r="S442" s="32">
        <f>+I442*P442</f>
        <v>0</v>
      </c>
      <c r="T442" s="31" t="str">
        <f t="shared" si="73"/>
        <v>MUY BAJO</v>
      </c>
    </row>
    <row r="443" spans="1:20" ht="25.5" x14ac:dyDescent="0.25">
      <c r="A443" s="154"/>
      <c r="B443" s="10" t="s">
        <v>238</v>
      </c>
      <c r="C443" s="3" t="s">
        <v>31</v>
      </c>
      <c r="D443" s="1" t="s">
        <v>243</v>
      </c>
      <c r="E443" s="54">
        <v>23</v>
      </c>
      <c r="F443" s="131">
        <f>+'[1]PIND 2026'!I416</f>
        <v>10</v>
      </c>
      <c r="G443" s="49" t="s">
        <v>289</v>
      </c>
      <c r="H443" s="136">
        <f>+'[2]reporte T1'!K417</f>
        <v>0</v>
      </c>
      <c r="I443" s="55">
        <f t="shared" si="75"/>
        <v>0</v>
      </c>
      <c r="J443" s="31" t="str">
        <f t="shared" si="67"/>
        <v>MUY BAJO</v>
      </c>
      <c r="K443" s="33">
        <f>+[1]PINDTOTAL!L416</f>
        <v>5000000</v>
      </c>
      <c r="L443" s="33">
        <f>+'[3]2. DETALLADO MARZO 2026'!D448</f>
        <v>4000000</v>
      </c>
      <c r="M443" s="123">
        <f t="shared" si="76"/>
        <v>0.8</v>
      </c>
      <c r="N443" s="33">
        <f>+'[3]2. DETALLADO MARZO 2026'!H448</f>
        <v>0</v>
      </c>
      <c r="O443" s="33">
        <f t="shared" si="77"/>
        <v>0</v>
      </c>
      <c r="P443" s="122">
        <f t="shared" si="78"/>
        <v>0</v>
      </c>
      <c r="Q443" s="31" t="str">
        <f t="shared" si="74"/>
        <v>MUY BAJO</v>
      </c>
      <c r="R443" s="98"/>
      <c r="S443" s="32">
        <f>+I443*P443</f>
        <v>0</v>
      </c>
      <c r="T443" s="31" t="str">
        <f t="shared" si="73"/>
        <v>MUY BAJO</v>
      </c>
    </row>
    <row r="444" spans="1:20" ht="25.5" x14ac:dyDescent="0.25">
      <c r="A444" s="154"/>
      <c r="B444" s="10" t="s">
        <v>238</v>
      </c>
      <c r="C444" s="3" t="s">
        <v>27</v>
      </c>
      <c r="D444" s="1" t="s">
        <v>244</v>
      </c>
      <c r="E444" s="54">
        <v>26</v>
      </c>
      <c r="F444" s="131">
        <f>+'[1]PIND 2026'!I417</f>
        <v>10</v>
      </c>
      <c r="G444" s="49" t="s">
        <v>289</v>
      </c>
      <c r="H444" s="136">
        <f>+'[2]reporte T1'!K418</f>
        <v>2</v>
      </c>
      <c r="I444" s="55">
        <f t="shared" si="75"/>
        <v>0.2</v>
      </c>
      <c r="J444" s="31" t="str">
        <f t="shared" si="67"/>
        <v>MUY BAJO</v>
      </c>
      <c r="K444" s="33">
        <f>+[1]PINDTOTAL!L417</f>
        <v>15000000</v>
      </c>
      <c r="L444" s="33">
        <f>+'[3]2. DETALLADO MARZO 2026'!D449</f>
        <v>6379</v>
      </c>
      <c r="M444" s="123">
        <f t="shared" si="76"/>
        <v>4.2526666666666669E-4</v>
      </c>
      <c r="N444" s="33">
        <f>+'[3]2. DETALLADO MARZO 2026'!H449</f>
        <v>0</v>
      </c>
      <c r="O444" s="33">
        <f t="shared" si="77"/>
        <v>0</v>
      </c>
      <c r="P444" s="122">
        <f t="shared" si="78"/>
        <v>0</v>
      </c>
      <c r="Q444" s="31" t="str">
        <f t="shared" si="74"/>
        <v>MUY BAJO</v>
      </c>
      <c r="R444" s="98"/>
      <c r="S444" s="32">
        <f>+I444*P444</f>
        <v>0</v>
      </c>
      <c r="T444" s="31" t="str">
        <f t="shared" si="73"/>
        <v>MUY BAJO</v>
      </c>
    </row>
    <row r="445" spans="1:20" ht="25.5" x14ac:dyDescent="0.25">
      <c r="A445" s="154"/>
      <c r="B445" s="10" t="s">
        <v>238</v>
      </c>
      <c r="C445" s="3" t="s">
        <v>29</v>
      </c>
      <c r="D445" s="1" t="s">
        <v>244</v>
      </c>
      <c r="E445" s="54">
        <v>24</v>
      </c>
      <c r="F445" s="131">
        <f>+'[1]PIND 2026'!I418</f>
        <v>10</v>
      </c>
      <c r="G445" s="49" t="s">
        <v>289</v>
      </c>
      <c r="H445" s="136">
        <f>+'[2]reporte T1'!K419</f>
        <v>2</v>
      </c>
      <c r="I445" s="55">
        <f t="shared" si="75"/>
        <v>0.2</v>
      </c>
      <c r="J445" s="31" t="str">
        <f t="shared" si="67"/>
        <v>MUY BAJO</v>
      </c>
      <c r="K445" s="33">
        <f>+[1]PINDTOTAL!L418</f>
        <v>5000000</v>
      </c>
      <c r="L445" s="33">
        <f>+'[3]2. DETALLADO MARZO 2026'!D450</f>
        <v>6979</v>
      </c>
      <c r="M445" s="123">
        <f t="shared" si="76"/>
        <v>1.3958E-3</v>
      </c>
      <c r="N445" s="33">
        <f>+'[3]2. DETALLADO MARZO 2026'!H450</f>
        <v>0</v>
      </c>
      <c r="O445" s="33">
        <f t="shared" si="77"/>
        <v>0</v>
      </c>
      <c r="P445" s="122">
        <f t="shared" si="78"/>
        <v>0</v>
      </c>
      <c r="Q445" s="31" t="str">
        <f t="shared" si="74"/>
        <v>MUY BAJO</v>
      </c>
      <c r="R445" s="98"/>
      <c r="S445" s="32">
        <f>+I445*P445</f>
        <v>0</v>
      </c>
      <c r="T445" s="31" t="str">
        <f t="shared" si="73"/>
        <v>MUY BAJO</v>
      </c>
    </row>
    <row r="446" spans="1:20" ht="25.5" x14ac:dyDescent="0.25">
      <c r="A446" s="154"/>
      <c r="B446" s="10" t="s">
        <v>238</v>
      </c>
      <c r="C446" s="3" t="s">
        <v>30</v>
      </c>
      <c r="D446" s="1" t="s">
        <v>244</v>
      </c>
      <c r="E446" s="54">
        <v>25</v>
      </c>
      <c r="F446" s="131">
        <f>+'[1]PIND 2026'!I419</f>
        <v>10</v>
      </c>
      <c r="G446" s="49" t="s">
        <v>289</v>
      </c>
      <c r="H446" s="136">
        <f>+'[2]reporte T1'!K420</f>
        <v>2</v>
      </c>
      <c r="I446" s="55">
        <f t="shared" si="75"/>
        <v>0.2</v>
      </c>
      <c r="J446" s="31" t="str">
        <f t="shared" si="67"/>
        <v>MUY BAJO</v>
      </c>
      <c r="K446" s="33">
        <f>+[1]PINDTOTAL!L419</f>
        <v>5000000</v>
      </c>
      <c r="L446" s="33">
        <f>+'[3]2. DETALLADO MARZO 2026'!D451</f>
        <v>6980</v>
      </c>
      <c r="M446" s="123">
        <f t="shared" si="76"/>
        <v>1.3960000000000001E-3</v>
      </c>
      <c r="N446" s="33">
        <f>+'[3]2. DETALLADO MARZO 2026'!H451</f>
        <v>0</v>
      </c>
      <c r="O446" s="33">
        <f t="shared" si="77"/>
        <v>0</v>
      </c>
      <c r="P446" s="122">
        <f t="shared" si="78"/>
        <v>0</v>
      </c>
      <c r="Q446" s="31" t="str">
        <f t="shared" si="74"/>
        <v>MUY BAJO</v>
      </c>
      <c r="R446" s="98"/>
      <c r="S446" s="32">
        <f>+I446*P446</f>
        <v>0</v>
      </c>
      <c r="T446" s="31" t="str">
        <f t="shared" si="73"/>
        <v>MUY BAJO</v>
      </c>
    </row>
    <row r="447" spans="1:20" ht="25.5" x14ac:dyDescent="0.25">
      <c r="A447" s="154"/>
      <c r="B447" s="10" t="s">
        <v>238</v>
      </c>
      <c r="C447" s="3" t="s">
        <v>31</v>
      </c>
      <c r="D447" s="1" t="s">
        <v>244</v>
      </c>
      <c r="E447" s="54">
        <v>25</v>
      </c>
      <c r="F447" s="131">
        <f>+'[1]PIND 2026'!I420</f>
        <v>10</v>
      </c>
      <c r="G447" s="49" t="s">
        <v>289</v>
      </c>
      <c r="H447" s="136">
        <f>+'[2]reporte T1'!K421</f>
        <v>2</v>
      </c>
      <c r="I447" s="55">
        <f t="shared" si="75"/>
        <v>0.2</v>
      </c>
      <c r="J447" s="31" t="str">
        <f t="shared" ref="J447:J510" si="79">IF(I447&lt;=20%,"MUY BAJO",IF(AND(I447&gt;20%,I447&lt;=40%),"BAJO",IF(AND(I447&gt;40%,I447&lt;=60%),"MEDIO",IF(AND(I447&gt;60%,I447&lt;=80%),"ALTO","MUY ALTO"))))</f>
        <v>MUY BAJO</v>
      </c>
      <c r="K447" s="33">
        <f>+[1]PINDTOTAL!L420</f>
        <v>5000000</v>
      </c>
      <c r="L447" s="33">
        <f>+'[3]2. DETALLADO MARZO 2026'!D452</f>
        <v>6979</v>
      </c>
      <c r="M447" s="123">
        <f t="shared" si="76"/>
        <v>1.3958E-3</v>
      </c>
      <c r="N447" s="33">
        <f>+'[3]2. DETALLADO MARZO 2026'!H452</f>
        <v>0</v>
      </c>
      <c r="O447" s="33">
        <f t="shared" si="77"/>
        <v>0</v>
      </c>
      <c r="P447" s="122">
        <f t="shared" si="78"/>
        <v>0</v>
      </c>
      <c r="Q447" s="31" t="str">
        <f t="shared" si="74"/>
        <v>MUY BAJO</v>
      </c>
      <c r="R447" s="98"/>
      <c r="S447" s="32">
        <f>+I447*P447</f>
        <v>0</v>
      </c>
      <c r="T447" s="31" t="str">
        <f t="shared" si="73"/>
        <v>MUY BAJO</v>
      </c>
    </row>
    <row r="448" spans="1:20" ht="38.25" x14ac:dyDescent="0.25">
      <c r="A448" s="154"/>
      <c r="B448" s="10" t="s">
        <v>238</v>
      </c>
      <c r="C448" s="3" t="s">
        <v>27</v>
      </c>
      <c r="D448" s="1" t="s">
        <v>245</v>
      </c>
      <c r="E448" s="54">
        <v>23</v>
      </c>
      <c r="F448" s="131">
        <f>+'[1]PIND 2026'!I421</f>
        <v>12</v>
      </c>
      <c r="G448" s="49" t="s">
        <v>289</v>
      </c>
      <c r="H448" s="136">
        <f>+'[2]reporte T1'!K422</f>
        <v>3</v>
      </c>
      <c r="I448" s="55">
        <f t="shared" si="75"/>
        <v>0.25</v>
      </c>
      <c r="J448" s="31" t="str">
        <f t="shared" si="79"/>
        <v>BAJO</v>
      </c>
      <c r="K448" s="33">
        <f>+[1]PINDTOTAL!L421</f>
        <v>18750000</v>
      </c>
      <c r="L448" s="33">
        <f>+'[3]2. DETALLADO MARZO 2026'!D453</f>
        <v>0</v>
      </c>
      <c r="M448" s="123">
        <f t="shared" si="76"/>
        <v>0</v>
      </c>
      <c r="N448" s="33">
        <f>+'[3]2. DETALLADO MARZO 2026'!H453</f>
        <v>0</v>
      </c>
      <c r="O448" s="33">
        <f t="shared" si="77"/>
        <v>0</v>
      </c>
      <c r="P448" s="122" t="e">
        <f t="shared" si="78"/>
        <v>#DIV/0!</v>
      </c>
      <c r="Q448" s="31" t="e">
        <f t="shared" si="74"/>
        <v>#DIV/0!</v>
      </c>
      <c r="R448" s="98"/>
      <c r="S448" s="32" t="e">
        <f>+I448*P448</f>
        <v>#DIV/0!</v>
      </c>
      <c r="T448" s="31" t="e">
        <f t="shared" si="73"/>
        <v>#DIV/0!</v>
      </c>
    </row>
    <row r="449" spans="1:20" ht="38.25" x14ac:dyDescent="0.25">
      <c r="A449" s="154"/>
      <c r="B449" s="10" t="s">
        <v>238</v>
      </c>
      <c r="C449" s="3" t="s">
        <v>29</v>
      </c>
      <c r="D449" s="1" t="s">
        <v>245</v>
      </c>
      <c r="E449" s="54">
        <v>19</v>
      </c>
      <c r="F449" s="131">
        <f>+'[1]PIND 2026'!I422</f>
        <v>12</v>
      </c>
      <c r="G449" s="49" t="s">
        <v>289</v>
      </c>
      <c r="H449" s="136">
        <f>+'[2]reporte T1'!K423</f>
        <v>3</v>
      </c>
      <c r="I449" s="55">
        <f t="shared" si="75"/>
        <v>0.25</v>
      </c>
      <c r="J449" s="31" t="str">
        <f t="shared" si="79"/>
        <v>BAJO</v>
      </c>
      <c r="K449" s="33">
        <f>+[1]PINDTOTAL!L422</f>
        <v>3750000</v>
      </c>
      <c r="L449" s="33">
        <f>+'[3]2. DETALLADO MARZO 2026'!D454</f>
        <v>0</v>
      </c>
      <c r="M449" s="123">
        <f t="shared" si="76"/>
        <v>0</v>
      </c>
      <c r="N449" s="33">
        <f>+'[3]2. DETALLADO MARZO 2026'!H454</f>
        <v>0</v>
      </c>
      <c r="O449" s="33">
        <f t="shared" si="77"/>
        <v>0</v>
      </c>
      <c r="P449" s="122" t="e">
        <f t="shared" si="78"/>
        <v>#DIV/0!</v>
      </c>
      <c r="Q449" s="31" t="e">
        <f t="shared" si="74"/>
        <v>#DIV/0!</v>
      </c>
      <c r="R449" s="98"/>
      <c r="S449" s="32" t="e">
        <f>+I449*P449</f>
        <v>#DIV/0!</v>
      </c>
      <c r="T449" s="31" t="e">
        <f t="shared" si="73"/>
        <v>#DIV/0!</v>
      </c>
    </row>
    <row r="450" spans="1:20" ht="38.25" x14ac:dyDescent="0.25">
      <c r="A450" s="154"/>
      <c r="B450" s="10" t="s">
        <v>238</v>
      </c>
      <c r="C450" s="3" t="s">
        <v>30</v>
      </c>
      <c r="D450" s="1" t="s">
        <v>245</v>
      </c>
      <c r="E450" s="54">
        <v>20</v>
      </c>
      <c r="F450" s="131">
        <f>+'[1]PIND 2026'!I423</f>
        <v>12</v>
      </c>
      <c r="G450" s="49" t="s">
        <v>289</v>
      </c>
      <c r="H450" s="136">
        <f>+'[2]reporte T1'!K424</f>
        <v>3</v>
      </c>
      <c r="I450" s="55">
        <f t="shared" si="75"/>
        <v>0.25</v>
      </c>
      <c r="J450" s="31" t="str">
        <f t="shared" si="79"/>
        <v>BAJO</v>
      </c>
      <c r="K450" s="33">
        <f>+[1]PINDTOTAL!L423</f>
        <v>3750000</v>
      </c>
      <c r="L450" s="33">
        <f>+'[3]2. DETALLADO MARZO 2026'!D455</f>
        <v>0</v>
      </c>
      <c r="M450" s="123">
        <f t="shared" si="76"/>
        <v>0</v>
      </c>
      <c r="N450" s="33">
        <f>+'[3]2. DETALLADO MARZO 2026'!H455</f>
        <v>0</v>
      </c>
      <c r="O450" s="33">
        <f t="shared" si="77"/>
        <v>0</v>
      </c>
      <c r="P450" s="122" t="e">
        <f t="shared" si="78"/>
        <v>#DIV/0!</v>
      </c>
      <c r="Q450" s="31" t="e">
        <f t="shared" si="74"/>
        <v>#DIV/0!</v>
      </c>
      <c r="R450" s="98"/>
      <c r="S450" s="32" t="e">
        <f>+I450*P450</f>
        <v>#DIV/0!</v>
      </c>
      <c r="T450" s="31" t="e">
        <f t="shared" si="73"/>
        <v>#DIV/0!</v>
      </c>
    </row>
    <row r="451" spans="1:20" ht="38.25" x14ac:dyDescent="0.25">
      <c r="A451" s="154"/>
      <c r="B451" s="10" t="s">
        <v>238</v>
      </c>
      <c r="C451" s="3" t="s">
        <v>31</v>
      </c>
      <c r="D451" s="1" t="s">
        <v>245</v>
      </c>
      <c r="E451" s="54">
        <v>19</v>
      </c>
      <c r="F451" s="131">
        <f>+'[1]PIND 2026'!I424</f>
        <v>12</v>
      </c>
      <c r="G451" s="49" t="s">
        <v>289</v>
      </c>
      <c r="H451" s="136">
        <f>+'[2]reporte T1'!K425</f>
        <v>3</v>
      </c>
      <c r="I451" s="55">
        <f t="shared" si="75"/>
        <v>0.25</v>
      </c>
      <c r="J451" s="31" t="str">
        <f t="shared" si="79"/>
        <v>BAJO</v>
      </c>
      <c r="K451" s="33">
        <f>+[1]PINDTOTAL!L424</f>
        <v>3750000</v>
      </c>
      <c r="L451" s="33">
        <f>+'[3]2. DETALLADO MARZO 2026'!D456</f>
        <v>0</v>
      </c>
      <c r="M451" s="123">
        <f t="shared" si="76"/>
        <v>0</v>
      </c>
      <c r="N451" s="33">
        <f>+'[3]2. DETALLADO MARZO 2026'!H456</f>
        <v>0</v>
      </c>
      <c r="O451" s="33">
        <f t="shared" si="77"/>
        <v>0</v>
      </c>
      <c r="P451" s="122" t="e">
        <f t="shared" si="78"/>
        <v>#DIV/0!</v>
      </c>
      <c r="Q451" s="31" t="e">
        <f t="shared" si="74"/>
        <v>#DIV/0!</v>
      </c>
      <c r="R451" s="98"/>
      <c r="S451" s="32" t="e">
        <f>+I451*P451</f>
        <v>#DIV/0!</v>
      </c>
      <c r="T451" s="31" t="e">
        <f t="shared" si="73"/>
        <v>#DIV/0!</v>
      </c>
    </row>
    <row r="452" spans="1:20" ht="63.75" x14ac:dyDescent="0.25">
      <c r="A452" s="154"/>
      <c r="B452" s="10" t="s">
        <v>238</v>
      </c>
      <c r="C452" s="3" t="s">
        <v>27</v>
      </c>
      <c r="D452" s="1" t="s">
        <v>246</v>
      </c>
      <c r="E452" s="54">
        <v>0</v>
      </c>
      <c r="F452" s="131">
        <f>+'[1]PIND 2026'!I425</f>
        <v>1000</v>
      </c>
      <c r="G452" s="49" t="s">
        <v>290</v>
      </c>
      <c r="H452" s="136">
        <f>+'[2]reporte T1'!K426</f>
        <v>63</v>
      </c>
      <c r="I452" s="55">
        <f t="shared" si="75"/>
        <v>6.3E-2</v>
      </c>
      <c r="J452" s="31" t="str">
        <f t="shared" si="79"/>
        <v>MUY BAJO</v>
      </c>
      <c r="K452" s="33">
        <f>+[1]PINDTOTAL!L425</f>
        <v>0</v>
      </c>
      <c r="L452" s="33">
        <f>+'[3]2. DETALLADO MARZO 2026'!D457</f>
        <v>0</v>
      </c>
      <c r="M452" s="123" t="e">
        <f t="shared" si="76"/>
        <v>#DIV/0!</v>
      </c>
      <c r="N452" s="33">
        <f>+'[3]2. DETALLADO MARZO 2026'!H457</f>
        <v>0</v>
      </c>
      <c r="O452" s="33">
        <f t="shared" si="77"/>
        <v>0</v>
      </c>
      <c r="P452" s="122"/>
      <c r="Q452" s="31" t="str">
        <f t="shared" si="74"/>
        <v>MUY BAJO</v>
      </c>
      <c r="R452" s="98"/>
      <c r="S452" s="32">
        <f>+I452*P452</f>
        <v>0</v>
      </c>
      <c r="T452" s="31" t="s">
        <v>293</v>
      </c>
    </row>
    <row r="453" spans="1:20" ht="25.5" x14ac:dyDescent="0.25">
      <c r="A453" s="154"/>
      <c r="B453" s="10" t="s">
        <v>238</v>
      </c>
      <c r="C453" s="3" t="s">
        <v>27</v>
      </c>
      <c r="D453" s="1" t="s">
        <v>247</v>
      </c>
      <c r="E453" s="54">
        <v>16442</v>
      </c>
      <c r="F453" s="131">
        <f>+'[1]PIND 2026'!I426</f>
        <v>8000</v>
      </c>
      <c r="G453" s="49" t="s">
        <v>289</v>
      </c>
      <c r="H453" s="136">
        <f>+'[2]reporte T1'!K427</f>
        <v>2496</v>
      </c>
      <c r="I453" s="55">
        <f t="shared" si="75"/>
        <v>0.312</v>
      </c>
      <c r="J453" s="31" t="str">
        <f t="shared" si="79"/>
        <v>BAJO</v>
      </c>
      <c r="K453" s="33">
        <f>+[1]PINDTOTAL!L426</f>
        <v>221500000</v>
      </c>
      <c r="L453" s="33">
        <f>+'[3]2. DETALLADO MARZO 2026'!D458</f>
        <v>0</v>
      </c>
      <c r="M453" s="123">
        <f t="shared" si="76"/>
        <v>0</v>
      </c>
      <c r="N453" s="33">
        <f>+'[3]2. DETALLADO MARZO 2026'!H458</f>
        <v>0</v>
      </c>
      <c r="O453" s="33">
        <f t="shared" si="77"/>
        <v>0</v>
      </c>
      <c r="P453" s="122" t="e">
        <f t="shared" si="78"/>
        <v>#DIV/0!</v>
      </c>
      <c r="Q453" s="31" t="e">
        <f t="shared" si="74"/>
        <v>#DIV/0!</v>
      </c>
      <c r="R453" s="98"/>
      <c r="S453" s="32" t="e">
        <f>+I453*P453</f>
        <v>#DIV/0!</v>
      </c>
      <c r="T453" s="31" t="e">
        <f t="shared" si="73"/>
        <v>#DIV/0!</v>
      </c>
    </row>
    <row r="454" spans="1:20" ht="25.5" x14ac:dyDescent="0.25">
      <c r="A454" s="154"/>
      <c r="B454" s="10" t="s">
        <v>238</v>
      </c>
      <c r="C454" s="3" t="s">
        <v>29</v>
      </c>
      <c r="D454" s="1" t="s">
        <v>247</v>
      </c>
      <c r="E454" s="54">
        <v>722</v>
      </c>
      <c r="F454" s="131">
        <f>+'[1]PIND 2026'!I427</f>
        <v>100</v>
      </c>
      <c r="G454" s="49" t="s">
        <v>289</v>
      </c>
      <c r="H454" s="136">
        <f>+'[2]reporte T1'!K428</f>
        <v>0</v>
      </c>
      <c r="I454" s="55">
        <f t="shared" si="75"/>
        <v>0</v>
      </c>
      <c r="J454" s="31" t="str">
        <f t="shared" si="79"/>
        <v>MUY BAJO</v>
      </c>
      <c r="K454" s="33">
        <f>+[1]PINDTOTAL!L427</f>
        <v>10000000</v>
      </c>
      <c r="L454" s="33">
        <f>+'[3]2. DETALLADO MARZO 2026'!D459</f>
        <v>0</v>
      </c>
      <c r="M454" s="123">
        <f t="shared" si="76"/>
        <v>0</v>
      </c>
      <c r="N454" s="33">
        <f>+'[3]2. DETALLADO MARZO 2026'!H459</f>
        <v>0</v>
      </c>
      <c r="O454" s="33">
        <f t="shared" si="77"/>
        <v>0</v>
      </c>
      <c r="P454" s="122" t="e">
        <f t="shared" si="78"/>
        <v>#DIV/0!</v>
      </c>
      <c r="Q454" s="31" t="e">
        <f t="shared" si="74"/>
        <v>#DIV/0!</v>
      </c>
      <c r="R454" s="98"/>
      <c r="S454" s="32" t="e">
        <f>+I454*P454</f>
        <v>#DIV/0!</v>
      </c>
      <c r="T454" s="31" t="e">
        <f t="shared" si="73"/>
        <v>#DIV/0!</v>
      </c>
    </row>
    <row r="455" spans="1:20" ht="25.5" x14ac:dyDescent="0.25">
      <c r="A455" s="154"/>
      <c r="B455" s="10" t="s">
        <v>238</v>
      </c>
      <c r="C455" s="3" t="s">
        <v>30</v>
      </c>
      <c r="D455" s="1" t="s">
        <v>247</v>
      </c>
      <c r="E455" s="54">
        <v>600</v>
      </c>
      <c r="F455" s="131">
        <f>+'[1]PIND 2026'!I428</f>
        <v>150</v>
      </c>
      <c r="G455" s="49" t="s">
        <v>289</v>
      </c>
      <c r="H455" s="136">
        <f>+'[2]reporte T1'!K429</f>
        <v>0</v>
      </c>
      <c r="I455" s="55">
        <f t="shared" si="75"/>
        <v>0</v>
      </c>
      <c r="J455" s="31" t="str">
        <f t="shared" si="79"/>
        <v>MUY BAJO</v>
      </c>
      <c r="K455" s="33">
        <f>+[1]PINDTOTAL!L428</f>
        <v>10000000</v>
      </c>
      <c r="L455" s="33">
        <f>+'[3]2. DETALLADO MARZO 2026'!D460</f>
        <v>0</v>
      </c>
      <c r="M455" s="123">
        <f t="shared" si="76"/>
        <v>0</v>
      </c>
      <c r="N455" s="33">
        <f>+'[3]2. DETALLADO MARZO 2026'!H460</f>
        <v>0</v>
      </c>
      <c r="O455" s="33">
        <f t="shared" si="77"/>
        <v>0</v>
      </c>
      <c r="P455" s="122" t="e">
        <f t="shared" si="78"/>
        <v>#DIV/0!</v>
      </c>
      <c r="Q455" s="31" t="e">
        <f t="shared" ref="Q455:Q486" si="80">IF(P455&lt;=20%,"MUY BAJO",IF(AND(P455&gt;20%,P455&lt;=40%),"BAJO",IF(AND(P455&gt;40%,P455&lt;=60%),"MEDIO",IF(AND(P455&gt;60%,P455&lt;=80%),"ALTO","MUY ALTO"))))</f>
        <v>#DIV/0!</v>
      </c>
      <c r="R455" s="98"/>
      <c r="S455" s="32" t="e">
        <f>+I455*P455</f>
        <v>#DIV/0!</v>
      </c>
      <c r="T455" s="31" t="e">
        <f t="shared" si="73"/>
        <v>#DIV/0!</v>
      </c>
    </row>
    <row r="456" spans="1:20" ht="25.5" x14ac:dyDescent="0.25">
      <c r="A456" s="154"/>
      <c r="B456" s="10" t="s">
        <v>238</v>
      </c>
      <c r="C456" s="3" t="s">
        <v>31</v>
      </c>
      <c r="D456" s="1" t="s">
        <v>247</v>
      </c>
      <c r="E456" s="54">
        <v>1075</v>
      </c>
      <c r="F456" s="131">
        <f>+'[1]PIND 2026'!I429</f>
        <v>200</v>
      </c>
      <c r="G456" s="49" t="s">
        <v>289</v>
      </c>
      <c r="H456" s="136">
        <f>+'[2]reporte T1'!K430</f>
        <v>0</v>
      </c>
      <c r="I456" s="55">
        <f t="shared" ref="I456:I487" si="81">+H456/F456</f>
        <v>0</v>
      </c>
      <c r="J456" s="31" t="str">
        <f t="shared" si="79"/>
        <v>MUY BAJO</v>
      </c>
      <c r="K456" s="33">
        <f>+[1]PINDTOTAL!L429</f>
        <v>10000000</v>
      </c>
      <c r="L456" s="33">
        <f>+'[3]2. DETALLADO MARZO 2026'!D461</f>
        <v>0</v>
      </c>
      <c r="M456" s="123">
        <f t="shared" si="76"/>
        <v>0</v>
      </c>
      <c r="N456" s="33">
        <f>+'[3]2. DETALLADO MARZO 2026'!H461</f>
        <v>0</v>
      </c>
      <c r="O456" s="33">
        <f t="shared" si="77"/>
        <v>0</v>
      </c>
      <c r="P456" s="122" t="e">
        <f t="shared" si="78"/>
        <v>#DIV/0!</v>
      </c>
      <c r="Q456" s="31" t="e">
        <f t="shared" si="80"/>
        <v>#DIV/0!</v>
      </c>
      <c r="R456" s="98"/>
      <c r="S456" s="32" t="e">
        <f>+I456*P456</f>
        <v>#DIV/0!</v>
      </c>
      <c r="T456" s="31" t="e">
        <f t="shared" si="73"/>
        <v>#DIV/0!</v>
      </c>
    </row>
    <row r="457" spans="1:20" ht="51" x14ac:dyDescent="0.25">
      <c r="A457" s="154"/>
      <c r="B457" s="10" t="s">
        <v>248</v>
      </c>
      <c r="C457" s="3" t="s">
        <v>27</v>
      </c>
      <c r="D457" s="1" t="s">
        <v>249</v>
      </c>
      <c r="E457" s="54">
        <v>210</v>
      </c>
      <c r="F457" s="131">
        <f>+'[1]PIND 2026'!I430</f>
        <v>170</v>
      </c>
      <c r="G457" s="49" t="s">
        <v>289</v>
      </c>
      <c r="H457" s="136">
        <f>+'[2]reporte T1'!K431</f>
        <v>36</v>
      </c>
      <c r="I457" s="55">
        <f t="shared" si="81"/>
        <v>0.21176470588235294</v>
      </c>
      <c r="J457" s="31" t="str">
        <f t="shared" si="79"/>
        <v>BAJO</v>
      </c>
      <c r="K457" s="33">
        <f>+[1]PINDTOTAL!L430</f>
        <v>310000000</v>
      </c>
      <c r="L457" s="33">
        <f>+'[3]2. DETALLADO MARZO 2026'!D462</f>
        <v>306960000</v>
      </c>
      <c r="M457" s="123">
        <f t="shared" si="76"/>
        <v>0.99019354838709672</v>
      </c>
      <c r="N457" s="33">
        <f>+'[3]2. DETALLADO MARZO 2026'!H462</f>
        <v>161444871</v>
      </c>
      <c r="O457" s="33">
        <f t="shared" si="77"/>
        <v>161444871</v>
      </c>
      <c r="P457" s="122">
        <f t="shared" si="78"/>
        <v>0.52594758600469116</v>
      </c>
      <c r="Q457" s="31" t="str">
        <f t="shared" si="80"/>
        <v>MEDIO</v>
      </c>
      <c r="R457" s="98"/>
      <c r="S457" s="32">
        <f>+I457*P457</f>
        <v>0.11137713585981696</v>
      </c>
      <c r="T457" s="31" t="str">
        <f t="shared" si="73"/>
        <v>MUY BAJO</v>
      </c>
    </row>
    <row r="458" spans="1:20" ht="51" x14ac:dyDescent="0.25">
      <c r="A458" s="154"/>
      <c r="B458" s="10" t="s">
        <v>248</v>
      </c>
      <c r="C458" s="3" t="s">
        <v>29</v>
      </c>
      <c r="D458" s="1" t="s">
        <v>249</v>
      </c>
      <c r="E458" s="54">
        <v>84</v>
      </c>
      <c r="F458" s="131">
        <f>+'[1]PIND 2026'!I431</f>
        <v>70</v>
      </c>
      <c r="G458" s="49" t="s">
        <v>289</v>
      </c>
      <c r="H458" s="136">
        <f>+'[2]reporte T1'!K432</f>
        <v>24</v>
      </c>
      <c r="I458" s="55">
        <f t="shared" si="81"/>
        <v>0.34285714285714286</v>
      </c>
      <c r="J458" s="31" t="str">
        <f t="shared" si="79"/>
        <v>BAJO</v>
      </c>
      <c r="K458" s="33">
        <f>+[1]PINDTOTAL!L431</f>
        <v>25000000</v>
      </c>
      <c r="L458" s="33">
        <f>+'[3]2. DETALLADO MARZO 2026'!D463</f>
        <v>45403291</v>
      </c>
      <c r="M458" s="123">
        <f t="shared" si="76"/>
        <v>1.81613164</v>
      </c>
      <c r="N458" s="33">
        <f>+'[3]2. DETALLADO MARZO 2026'!H463</f>
        <v>13750000</v>
      </c>
      <c r="O458" s="33">
        <f t="shared" si="77"/>
        <v>13750000</v>
      </c>
      <c r="P458" s="122">
        <f t="shared" si="78"/>
        <v>0.30284148345105644</v>
      </c>
      <c r="Q458" s="31" t="str">
        <f t="shared" si="80"/>
        <v>BAJO</v>
      </c>
      <c r="R458" s="98"/>
      <c r="S458" s="32">
        <f>+I458*P458</f>
        <v>0.10383136575464792</v>
      </c>
      <c r="T458" s="31" t="str">
        <f t="shared" si="73"/>
        <v>MUY BAJO</v>
      </c>
    </row>
    <row r="459" spans="1:20" ht="51" x14ac:dyDescent="0.25">
      <c r="A459" s="154"/>
      <c r="B459" s="10" t="s">
        <v>248</v>
      </c>
      <c r="C459" s="3" t="s">
        <v>30</v>
      </c>
      <c r="D459" s="1" t="s">
        <v>249</v>
      </c>
      <c r="E459" s="54">
        <v>60</v>
      </c>
      <c r="F459" s="131">
        <f>+'[1]PIND 2026'!I432</f>
        <v>60</v>
      </c>
      <c r="G459" s="49" t="s">
        <v>289</v>
      </c>
      <c r="H459" s="136">
        <f>+'[2]reporte T1'!K433</f>
        <v>15</v>
      </c>
      <c r="I459" s="55">
        <f t="shared" si="81"/>
        <v>0.25</v>
      </c>
      <c r="J459" s="31" t="str">
        <f t="shared" si="79"/>
        <v>BAJO</v>
      </c>
      <c r="K459" s="33">
        <f>+[1]PINDTOTAL!L432</f>
        <v>25000000</v>
      </c>
      <c r="L459" s="33">
        <f>+'[3]2. DETALLADO MARZO 2026'!D464</f>
        <v>45314667</v>
      </c>
      <c r="M459" s="123">
        <f t="shared" si="76"/>
        <v>1.8125866799999999</v>
      </c>
      <c r="N459" s="33">
        <f>+'[3]2. DETALLADO MARZO 2026'!H464</f>
        <v>13090000</v>
      </c>
      <c r="O459" s="33">
        <f t="shared" si="77"/>
        <v>13090000</v>
      </c>
      <c r="P459" s="122">
        <f t="shared" si="78"/>
        <v>0.28886894391169199</v>
      </c>
      <c r="Q459" s="31" t="str">
        <f t="shared" si="80"/>
        <v>BAJO</v>
      </c>
      <c r="R459" s="98"/>
      <c r="S459" s="32">
        <f>+I459*P459</f>
        <v>7.2217235977922997E-2</v>
      </c>
      <c r="T459" s="31" t="str">
        <f t="shared" si="73"/>
        <v>MUY BAJO</v>
      </c>
    </row>
    <row r="460" spans="1:20" ht="51" x14ac:dyDescent="0.25">
      <c r="A460" s="154"/>
      <c r="B460" s="10" t="s">
        <v>248</v>
      </c>
      <c r="C460" s="3" t="s">
        <v>31</v>
      </c>
      <c r="D460" s="1" t="s">
        <v>249</v>
      </c>
      <c r="E460" s="54">
        <v>84</v>
      </c>
      <c r="F460" s="131">
        <f>+'[1]PIND 2026'!I433</f>
        <v>80</v>
      </c>
      <c r="G460" s="49" t="s">
        <v>289</v>
      </c>
      <c r="H460" s="136">
        <f>+'[2]reporte T1'!K434</f>
        <v>21</v>
      </c>
      <c r="I460" s="55">
        <f t="shared" si="81"/>
        <v>0.26250000000000001</v>
      </c>
      <c r="J460" s="31" t="str">
        <f t="shared" si="79"/>
        <v>BAJO</v>
      </c>
      <c r="K460" s="33">
        <f>+[1]PINDTOTAL!L433</f>
        <v>25000000</v>
      </c>
      <c r="L460" s="33">
        <f>+'[3]2. DETALLADO MARZO 2026'!D465</f>
        <v>45320598</v>
      </c>
      <c r="M460" s="123">
        <f t="shared" si="76"/>
        <v>1.81282392</v>
      </c>
      <c r="N460" s="33">
        <f>+'[3]2. DETALLADO MARZO 2026'!H465</f>
        <v>13750000</v>
      </c>
      <c r="O460" s="33">
        <f t="shared" si="77"/>
        <v>13750000</v>
      </c>
      <c r="P460" s="122">
        <f t="shared" si="78"/>
        <v>0.30339405495046645</v>
      </c>
      <c r="Q460" s="31" t="str">
        <f t="shared" si="80"/>
        <v>BAJO</v>
      </c>
      <c r="R460" s="98"/>
      <c r="S460" s="32">
        <f>+I460*P460</f>
        <v>7.9640939424497445E-2</v>
      </c>
      <c r="T460" s="31" t="str">
        <f t="shared" si="73"/>
        <v>MUY BAJO</v>
      </c>
    </row>
    <row r="461" spans="1:20" ht="38.25" x14ac:dyDescent="0.25">
      <c r="A461" s="154"/>
      <c r="B461" s="10" t="s">
        <v>248</v>
      </c>
      <c r="C461" s="3" t="s">
        <v>27</v>
      </c>
      <c r="D461" s="1" t="s">
        <v>250</v>
      </c>
      <c r="E461" s="54">
        <v>76</v>
      </c>
      <c r="F461" s="131">
        <f>+'[1]PIND 2026'!I434</f>
        <v>170</v>
      </c>
      <c r="G461" s="49" t="s">
        <v>289</v>
      </c>
      <c r="H461" s="136">
        <f>+'[2]reporte T1'!K435</f>
        <v>18</v>
      </c>
      <c r="I461" s="55">
        <f t="shared" si="81"/>
        <v>0.10588235294117647</v>
      </c>
      <c r="J461" s="31" t="str">
        <f t="shared" si="79"/>
        <v>MUY BAJO</v>
      </c>
      <c r="K461" s="33">
        <f>+[1]PINDTOTAL!L434</f>
        <v>951000000</v>
      </c>
      <c r="L461" s="33">
        <f>+'[3]2. DETALLADO MARZO 2026'!D466</f>
        <v>260000000</v>
      </c>
      <c r="M461" s="123">
        <f t="shared" si="76"/>
        <v>0.2733964248159832</v>
      </c>
      <c r="N461" s="33">
        <f>+'[3]2. DETALLADO MARZO 2026'!H466</f>
        <v>27513331</v>
      </c>
      <c r="O461" s="33">
        <f t="shared" si="77"/>
        <v>27513331</v>
      </c>
      <c r="P461" s="122">
        <f t="shared" si="78"/>
        <v>0.10582050384615385</v>
      </c>
      <c r="Q461" s="31" t="str">
        <f t="shared" si="80"/>
        <v>MUY BAJO</v>
      </c>
      <c r="R461" s="98"/>
      <c r="S461" s="32">
        <f>+I461*P461</f>
        <v>1.1204523936651584E-2</v>
      </c>
      <c r="T461" s="31" t="str">
        <f t="shared" si="73"/>
        <v>MUY BAJO</v>
      </c>
    </row>
    <row r="462" spans="1:20" ht="38.25" x14ac:dyDescent="0.25">
      <c r="A462" s="154"/>
      <c r="B462" s="10" t="s">
        <v>248</v>
      </c>
      <c r="C462" s="3" t="s">
        <v>29</v>
      </c>
      <c r="D462" s="1" t="s">
        <v>250</v>
      </c>
      <c r="E462" s="54">
        <v>23</v>
      </c>
      <c r="F462" s="131">
        <f>+'[1]PIND 2026'!I435</f>
        <v>6</v>
      </c>
      <c r="G462" s="49" t="s">
        <v>289</v>
      </c>
      <c r="H462" s="136">
        <f>+'[2]reporte T1'!K436</f>
        <v>4</v>
      </c>
      <c r="I462" s="55">
        <f t="shared" si="81"/>
        <v>0.66666666666666663</v>
      </c>
      <c r="J462" s="31" t="str">
        <f t="shared" si="79"/>
        <v>ALTO</v>
      </c>
      <c r="K462" s="33">
        <f>+[1]PINDTOTAL!L435</f>
        <v>10000000</v>
      </c>
      <c r="L462" s="33">
        <f>+'[3]2. DETALLADO MARZO 2026'!D467</f>
        <v>10000000</v>
      </c>
      <c r="M462" s="123">
        <f t="shared" si="76"/>
        <v>1</v>
      </c>
      <c r="N462" s="33">
        <f>+'[3]2. DETALLADO MARZO 2026'!H467</f>
        <v>0</v>
      </c>
      <c r="O462" s="33">
        <f t="shared" si="77"/>
        <v>0</v>
      </c>
      <c r="P462" s="122">
        <f t="shared" si="78"/>
        <v>0</v>
      </c>
      <c r="Q462" s="31" t="str">
        <f t="shared" si="80"/>
        <v>MUY BAJO</v>
      </c>
      <c r="R462" s="98"/>
      <c r="S462" s="32">
        <f>+I462*P462</f>
        <v>0</v>
      </c>
      <c r="T462" s="31" t="str">
        <f t="shared" si="73"/>
        <v>MUY BAJO</v>
      </c>
    </row>
    <row r="463" spans="1:20" ht="38.25" x14ac:dyDescent="0.25">
      <c r="A463" s="154"/>
      <c r="B463" s="10" t="s">
        <v>248</v>
      </c>
      <c r="C463" s="3" t="s">
        <v>30</v>
      </c>
      <c r="D463" s="1" t="s">
        <v>250</v>
      </c>
      <c r="E463" s="54">
        <v>17</v>
      </c>
      <c r="F463" s="131">
        <f>+'[1]PIND 2026'!I436</f>
        <v>6</v>
      </c>
      <c r="G463" s="49" t="s">
        <v>289</v>
      </c>
      <c r="H463" s="136">
        <f>+'[2]reporte T1'!K437</f>
        <v>3</v>
      </c>
      <c r="I463" s="55">
        <f t="shared" si="81"/>
        <v>0.5</v>
      </c>
      <c r="J463" s="31" t="str">
        <f t="shared" si="79"/>
        <v>MEDIO</v>
      </c>
      <c r="K463" s="33">
        <f>+[1]PINDTOTAL!L436</f>
        <v>10000000</v>
      </c>
      <c r="L463" s="33">
        <f>+'[3]2. DETALLADO MARZO 2026'!D468</f>
        <v>10000000</v>
      </c>
      <c r="M463" s="123">
        <f t="shared" si="76"/>
        <v>1</v>
      </c>
      <c r="N463" s="33">
        <f>+'[3]2. DETALLADO MARZO 2026'!H468</f>
        <v>0</v>
      </c>
      <c r="O463" s="33">
        <f t="shared" si="77"/>
        <v>0</v>
      </c>
      <c r="P463" s="122">
        <f t="shared" si="78"/>
        <v>0</v>
      </c>
      <c r="Q463" s="31" t="str">
        <f t="shared" si="80"/>
        <v>MUY BAJO</v>
      </c>
      <c r="R463" s="98"/>
      <c r="S463" s="32">
        <f>+I463*P463</f>
        <v>0</v>
      </c>
      <c r="T463" s="31" t="str">
        <f t="shared" si="73"/>
        <v>MUY BAJO</v>
      </c>
    </row>
    <row r="464" spans="1:20" ht="38.25" x14ac:dyDescent="0.25">
      <c r="A464" s="154"/>
      <c r="B464" s="10" t="s">
        <v>248</v>
      </c>
      <c r="C464" s="3" t="s">
        <v>31</v>
      </c>
      <c r="D464" s="1" t="s">
        <v>250</v>
      </c>
      <c r="E464" s="54">
        <v>23</v>
      </c>
      <c r="F464" s="131">
        <f>+'[1]PIND 2026'!I437</f>
        <v>8</v>
      </c>
      <c r="G464" s="49" t="s">
        <v>289</v>
      </c>
      <c r="H464" s="136">
        <f>+'[2]reporte T1'!K438</f>
        <v>2</v>
      </c>
      <c r="I464" s="55">
        <f t="shared" si="81"/>
        <v>0.25</v>
      </c>
      <c r="J464" s="31" t="str">
        <f t="shared" si="79"/>
        <v>BAJO</v>
      </c>
      <c r="K464" s="33">
        <f>+[1]PINDTOTAL!L437</f>
        <v>15000000</v>
      </c>
      <c r="L464" s="33">
        <f>+'[3]2. DETALLADO MARZO 2026'!D469</f>
        <v>10000000</v>
      </c>
      <c r="M464" s="123">
        <f t="shared" si="76"/>
        <v>0.66666666666666663</v>
      </c>
      <c r="N464" s="33">
        <f>+'[3]2. DETALLADO MARZO 2026'!H469</f>
        <v>0</v>
      </c>
      <c r="O464" s="33">
        <f t="shared" si="77"/>
        <v>0</v>
      </c>
      <c r="P464" s="122">
        <f t="shared" si="78"/>
        <v>0</v>
      </c>
      <c r="Q464" s="31" t="str">
        <f t="shared" si="80"/>
        <v>MUY BAJO</v>
      </c>
      <c r="R464" s="98"/>
      <c r="S464" s="32">
        <f>+I464*P464</f>
        <v>0</v>
      </c>
      <c r="T464" s="31" t="str">
        <f t="shared" si="73"/>
        <v>MUY BAJO</v>
      </c>
    </row>
    <row r="465" spans="1:20" ht="38.25" x14ac:dyDescent="0.25">
      <c r="A465" s="154"/>
      <c r="B465" s="10" t="s">
        <v>248</v>
      </c>
      <c r="C465" s="3" t="s">
        <v>27</v>
      </c>
      <c r="D465" s="1" t="s">
        <v>251</v>
      </c>
      <c r="E465" s="54">
        <v>124</v>
      </c>
      <c r="F465" s="131">
        <f>+'[1]PIND 2026'!I438</f>
        <v>70</v>
      </c>
      <c r="G465" s="49" t="s">
        <v>289</v>
      </c>
      <c r="H465" s="136">
        <f>+'[2]reporte T1'!K439</f>
        <v>38</v>
      </c>
      <c r="I465" s="55">
        <f t="shared" si="81"/>
        <v>0.54285714285714282</v>
      </c>
      <c r="J465" s="31" t="str">
        <f t="shared" si="79"/>
        <v>MEDIO</v>
      </c>
      <c r="K465" s="33">
        <f>+[1]PINDTOTAL!L438</f>
        <v>290000000</v>
      </c>
      <c r="L465" s="33">
        <f>+'[3]2. DETALLADO MARZO 2026'!D470</f>
        <v>265945128</v>
      </c>
      <c r="M465" s="123">
        <f t="shared" si="76"/>
        <v>0.91705216551724134</v>
      </c>
      <c r="N465" s="33">
        <f>+'[3]2. DETALLADO MARZO 2026'!H470</f>
        <v>94341792</v>
      </c>
      <c r="O465" s="33">
        <f t="shared" si="77"/>
        <v>94341792</v>
      </c>
      <c r="P465" s="122">
        <f t="shared" si="78"/>
        <v>0.35474156909541127</v>
      </c>
      <c r="Q465" s="31" t="str">
        <f t="shared" si="80"/>
        <v>BAJO</v>
      </c>
      <c r="R465" s="98"/>
      <c r="S465" s="32">
        <f>+I465*P465</f>
        <v>0.19257399465179467</v>
      </c>
      <c r="T465" s="31" t="str">
        <f t="shared" si="73"/>
        <v>MUY BAJO</v>
      </c>
    </row>
    <row r="466" spans="1:20" ht="38.25" x14ac:dyDescent="0.25">
      <c r="A466" s="154"/>
      <c r="B466" s="10" t="s">
        <v>248</v>
      </c>
      <c r="C466" s="3" t="s">
        <v>29</v>
      </c>
      <c r="D466" s="1" t="s">
        <v>251</v>
      </c>
      <c r="E466" s="54">
        <v>22</v>
      </c>
      <c r="F466" s="131">
        <f>+'[1]PIND 2026'!I439</f>
        <v>15</v>
      </c>
      <c r="G466" s="49" t="s">
        <v>289</v>
      </c>
      <c r="H466" s="136">
        <f>+'[2]reporte T1'!K440</f>
        <v>10</v>
      </c>
      <c r="I466" s="55">
        <f t="shared" si="81"/>
        <v>0.66666666666666663</v>
      </c>
      <c r="J466" s="31" t="str">
        <f t="shared" si="79"/>
        <v>ALTO</v>
      </c>
      <c r="K466" s="33">
        <f>+[1]PINDTOTAL!L439</f>
        <v>10000000</v>
      </c>
      <c r="L466" s="33">
        <f>+'[3]2. DETALLADO MARZO 2026'!D471</f>
        <v>165760000</v>
      </c>
      <c r="M466" s="123">
        <f t="shared" si="76"/>
        <v>16.576000000000001</v>
      </c>
      <c r="N466" s="33">
        <f>+'[3]2. DETALLADO MARZO 2026'!H471</f>
        <v>2289170</v>
      </c>
      <c r="O466" s="33">
        <f t="shared" si="77"/>
        <v>2289170</v>
      </c>
      <c r="P466" s="122">
        <f t="shared" si="78"/>
        <v>1.3810147200772201E-2</v>
      </c>
      <c r="Q466" s="31" t="str">
        <f t="shared" si="80"/>
        <v>MUY BAJO</v>
      </c>
      <c r="R466" s="98"/>
      <c r="S466" s="32">
        <f>+I466*P466</f>
        <v>9.2067648005147995E-3</v>
      </c>
      <c r="T466" s="31" t="str">
        <f t="shared" si="73"/>
        <v>MUY BAJO</v>
      </c>
    </row>
    <row r="467" spans="1:20" ht="38.25" x14ac:dyDescent="0.25">
      <c r="A467" s="154"/>
      <c r="B467" s="10" t="s">
        <v>248</v>
      </c>
      <c r="C467" s="3" t="s">
        <v>30</v>
      </c>
      <c r="D467" s="1" t="s">
        <v>251</v>
      </c>
      <c r="E467" s="54">
        <v>22</v>
      </c>
      <c r="F467" s="131">
        <f>+'[1]PIND 2026'!I440</f>
        <v>10</v>
      </c>
      <c r="G467" s="49" t="s">
        <v>289</v>
      </c>
      <c r="H467" s="136">
        <f>+'[2]reporte T1'!K441</f>
        <v>8</v>
      </c>
      <c r="I467" s="55">
        <f t="shared" si="81"/>
        <v>0.8</v>
      </c>
      <c r="J467" s="31" t="str">
        <f t="shared" si="79"/>
        <v>ALTO</v>
      </c>
      <c r="K467" s="33">
        <f>+[1]PINDTOTAL!L440</f>
        <v>10000000</v>
      </c>
      <c r="L467" s="33">
        <f>+'[3]2. DETALLADO MARZO 2026'!D472</f>
        <v>246750000</v>
      </c>
      <c r="M467" s="123">
        <f t="shared" si="76"/>
        <v>24.675000000000001</v>
      </c>
      <c r="N467" s="33">
        <f>+'[3]2. DETALLADO MARZO 2026'!H472</f>
        <v>0</v>
      </c>
      <c r="O467" s="33">
        <f t="shared" si="77"/>
        <v>0</v>
      </c>
      <c r="P467" s="122">
        <f t="shared" si="78"/>
        <v>0</v>
      </c>
      <c r="Q467" s="31" t="str">
        <f t="shared" si="80"/>
        <v>MUY BAJO</v>
      </c>
      <c r="R467" s="98"/>
      <c r="S467" s="32">
        <f>+I467*P467</f>
        <v>0</v>
      </c>
      <c r="T467" s="31" t="str">
        <f t="shared" si="73"/>
        <v>MUY BAJO</v>
      </c>
    </row>
    <row r="468" spans="1:20" ht="38.25" x14ac:dyDescent="0.25">
      <c r="A468" s="154"/>
      <c r="B468" s="10" t="s">
        <v>248</v>
      </c>
      <c r="C468" s="3" t="s">
        <v>31</v>
      </c>
      <c r="D468" s="1" t="s">
        <v>251</v>
      </c>
      <c r="E468" s="54">
        <v>22</v>
      </c>
      <c r="F468" s="131">
        <f>+'[1]PIND 2026'!I441</f>
        <v>15</v>
      </c>
      <c r="G468" s="49" t="s">
        <v>289</v>
      </c>
      <c r="H468" s="136">
        <f>+'[2]reporte T1'!K442</f>
        <v>6</v>
      </c>
      <c r="I468" s="55">
        <f t="shared" si="81"/>
        <v>0.4</v>
      </c>
      <c r="J468" s="31" t="str">
        <f t="shared" si="79"/>
        <v>BAJO</v>
      </c>
      <c r="K468" s="33">
        <f>+[1]PINDTOTAL!L441</f>
        <v>15000000</v>
      </c>
      <c r="L468" s="33">
        <f>+'[3]2. DETALLADO MARZO 2026'!D473</f>
        <v>86750000</v>
      </c>
      <c r="M468" s="123">
        <f t="shared" si="76"/>
        <v>5.7833333333333332</v>
      </c>
      <c r="N468" s="33">
        <f>+'[3]2. DETALLADO MARZO 2026'!H473</f>
        <v>0</v>
      </c>
      <c r="O468" s="33">
        <f t="shared" si="77"/>
        <v>0</v>
      </c>
      <c r="P468" s="122">
        <f t="shared" si="78"/>
        <v>0</v>
      </c>
      <c r="Q468" s="31" t="str">
        <f t="shared" si="80"/>
        <v>MUY BAJO</v>
      </c>
      <c r="R468" s="98"/>
      <c r="S468" s="32">
        <f>+I468*P468</f>
        <v>0</v>
      </c>
      <c r="T468" s="31" t="str">
        <f t="shared" si="73"/>
        <v>MUY BAJO</v>
      </c>
    </row>
    <row r="469" spans="1:20" ht="51" x14ac:dyDescent="0.25">
      <c r="A469" s="154"/>
      <c r="B469" s="10" t="s">
        <v>248</v>
      </c>
      <c r="C469" s="3" t="s">
        <v>27</v>
      </c>
      <c r="D469" s="1" t="s">
        <v>252</v>
      </c>
      <c r="E469" s="54">
        <v>0</v>
      </c>
      <c r="F469" s="131">
        <f>+'[1]PIND 2026'!I442</f>
        <v>400</v>
      </c>
      <c r="G469" s="49" t="s">
        <v>289</v>
      </c>
      <c r="H469" s="136">
        <f>+'[2]reporte T1'!K443</f>
        <v>353</v>
      </c>
      <c r="I469" s="55">
        <f t="shared" si="81"/>
        <v>0.88249999999999995</v>
      </c>
      <c r="J469" s="31" t="str">
        <f t="shared" si="79"/>
        <v>MUY ALTO</v>
      </c>
      <c r="K469" s="33">
        <f>+[1]PINDTOTAL!L442</f>
        <v>54400000</v>
      </c>
      <c r="L469" s="33">
        <f>+'[3]2. DETALLADO MARZO 2026'!D474</f>
        <v>24370320</v>
      </c>
      <c r="M469" s="123">
        <f t="shared" si="76"/>
        <v>0.44798382352941174</v>
      </c>
      <c r="N469" s="33">
        <f>+'[3]2. DETALLADO MARZO 2026'!H474</f>
        <v>0</v>
      </c>
      <c r="O469" s="33">
        <f t="shared" si="77"/>
        <v>0</v>
      </c>
      <c r="P469" s="122">
        <f t="shared" si="78"/>
        <v>0</v>
      </c>
      <c r="Q469" s="31" t="str">
        <f t="shared" si="80"/>
        <v>MUY BAJO</v>
      </c>
      <c r="R469" s="98"/>
      <c r="S469" s="32">
        <f>+I469*P469</f>
        <v>0</v>
      </c>
      <c r="T469" s="31" t="str">
        <f t="shared" si="73"/>
        <v>MUY BAJO</v>
      </c>
    </row>
    <row r="470" spans="1:20" ht="51" x14ac:dyDescent="0.25">
      <c r="A470" s="154"/>
      <c r="B470" s="10" t="s">
        <v>248</v>
      </c>
      <c r="C470" s="3" t="s">
        <v>29</v>
      </c>
      <c r="D470" s="1" t="s">
        <v>252</v>
      </c>
      <c r="E470" s="54">
        <v>0</v>
      </c>
      <c r="F470" s="131">
        <f>+'[1]PIND 2026'!I443</f>
        <v>100</v>
      </c>
      <c r="G470" s="49" t="s">
        <v>289</v>
      </c>
      <c r="H470" s="136">
        <f>+'[2]reporte T1'!K444</f>
        <v>0</v>
      </c>
      <c r="I470" s="55">
        <f t="shared" si="81"/>
        <v>0</v>
      </c>
      <c r="J470" s="31" t="str">
        <f t="shared" si="79"/>
        <v>MUY BAJO</v>
      </c>
      <c r="K470" s="33">
        <f>+[1]PINDTOTAL!L443</f>
        <v>13000000</v>
      </c>
      <c r="L470" s="33">
        <f>+'[3]2. DETALLADO MARZO 2026'!D475</f>
        <v>0</v>
      </c>
      <c r="M470" s="123">
        <f t="shared" si="76"/>
        <v>0</v>
      </c>
      <c r="N470" s="33">
        <f>+'[3]2. DETALLADO MARZO 2026'!H475</f>
        <v>0</v>
      </c>
      <c r="O470" s="33">
        <f t="shared" si="77"/>
        <v>0</v>
      </c>
      <c r="P470" s="122" t="e">
        <f t="shared" si="78"/>
        <v>#DIV/0!</v>
      </c>
      <c r="Q470" s="31" t="e">
        <f t="shared" si="80"/>
        <v>#DIV/0!</v>
      </c>
      <c r="R470" s="98"/>
      <c r="S470" s="32" t="e">
        <f>+I470*P470</f>
        <v>#DIV/0!</v>
      </c>
      <c r="T470" s="31" t="e">
        <f t="shared" si="73"/>
        <v>#DIV/0!</v>
      </c>
    </row>
    <row r="471" spans="1:20" ht="51" x14ac:dyDescent="0.25">
      <c r="A471" s="154"/>
      <c r="B471" s="10" t="s">
        <v>248</v>
      </c>
      <c r="C471" s="3" t="s">
        <v>30</v>
      </c>
      <c r="D471" s="1" t="s">
        <v>252</v>
      </c>
      <c r="E471" s="54">
        <v>0</v>
      </c>
      <c r="F471" s="131">
        <f>+'[1]PIND 2026'!I444</f>
        <v>100</v>
      </c>
      <c r="G471" s="49" t="s">
        <v>289</v>
      </c>
      <c r="H471" s="136">
        <f>+'[2]reporte T1'!K445</f>
        <v>0</v>
      </c>
      <c r="I471" s="55">
        <f t="shared" si="81"/>
        <v>0</v>
      </c>
      <c r="J471" s="31" t="str">
        <f t="shared" si="79"/>
        <v>MUY BAJO</v>
      </c>
      <c r="K471" s="33">
        <f>+[1]PINDTOTAL!L444</f>
        <v>13000000</v>
      </c>
      <c r="L471" s="33">
        <f>+'[3]2. DETALLADO MARZO 2026'!D476</f>
        <v>0</v>
      </c>
      <c r="M471" s="123">
        <f t="shared" si="76"/>
        <v>0</v>
      </c>
      <c r="N471" s="33">
        <f>+'[3]2. DETALLADO MARZO 2026'!H476</f>
        <v>0</v>
      </c>
      <c r="O471" s="33">
        <f t="shared" si="77"/>
        <v>0</v>
      </c>
      <c r="P471" s="122" t="e">
        <f t="shared" si="78"/>
        <v>#DIV/0!</v>
      </c>
      <c r="Q471" s="31" t="e">
        <f t="shared" si="80"/>
        <v>#DIV/0!</v>
      </c>
      <c r="R471" s="98"/>
      <c r="S471" s="32" t="e">
        <f>+I471*P471</f>
        <v>#DIV/0!</v>
      </c>
      <c r="T471" s="31" t="e">
        <f t="shared" si="73"/>
        <v>#DIV/0!</v>
      </c>
    </row>
    <row r="472" spans="1:20" ht="51" x14ac:dyDescent="0.25">
      <c r="A472" s="154"/>
      <c r="B472" s="10" t="s">
        <v>248</v>
      </c>
      <c r="C472" s="3" t="s">
        <v>31</v>
      </c>
      <c r="D472" s="1" t="s">
        <v>252</v>
      </c>
      <c r="E472" s="54">
        <v>0</v>
      </c>
      <c r="F472" s="131">
        <f>+'[1]PIND 2026'!I445</f>
        <v>100</v>
      </c>
      <c r="G472" s="49" t="s">
        <v>289</v>
      </c>
      <c r="H472" s="136">
        <f>+'[2]reporte T1'!K446</f>
        <v>0</v>
      </c>
      <c r="I472" s="55">
        <f t="shared" si="81"/>
        <v>0</v>
      </c>
      <c r="J472" s="31" t="str">
        <f t="shared" si="79"/>
        <v>MUY BAJO</v>
      </c>
      <c r="K472" s="33">
        <f>+[1]PINDTOTAL!L445</f>
        <v>13000000</v>
      </c>
      <c r="L472" s="33">
        <f>+'[3]2. DETALLADO MARZO 2026'!D477</f>
        <v>0</v>
      </c>
      <c r="M472" s="123">
        <f t="shared" si="76"/>
        <v>0</v>
      </c>
      <c r="N472" s="33">
        <f>+'[3]2. DETALLADO MARZO 2026'!H477</f>
        <v>0</v>
      </c>
      <c r="O472" s="33">
        <f t="shared" si="77"/>
        <v>0</v>
      </c>
      <c r="P472" s="122" t="e">
        <f t="shared" si="78"/>
        <v>#DIV/0!</v>
      </c>
      <c r="Q472" s="31" t="e">
        <f t="shared" si="80"/>
        <v>#DIV/0!</v>
      </c>
      <c r="R472" s="98"/>
      <c r="S472" s="32" t="e">
        <f>+I472*P472</f>
        <v>#DIV/0!</v>
      </c>
      <c r="T472" s="31" t="e">
        <f t="shared" si="73"/>
        <v>#DIV/0!</v>
      </c>
    </row>
    <row r="473" spans="1:20" ht="25.5" x14ac:dyDescent="0.25">
      <c r="A473" s="154"/>
      <c r="B473" s="10" t="s">
        <v>248</v>
      </c>
      <c r="C473" s="3" t="s">
        <v>27</v>
      </c>
      <c r="D473" s="1" t="s">
        <v>253</v>
      </c>
      <c r="E473" s="54">
        <v>0</v>
      </c>
      <c r="F473" s="131">
        <f>+'[1]PIND 2026'!I446</f>
        <v>100</v>
      </c>
      <c r="G473" s="49" t="s">
        <v>289</v>
      </c>
      <c r="H473" s="136">
        <f>+'[2]reporte T1'!K447</f>
        <v>122</v>
      </c>
      <c r="I473" s="55">
        <f t="shared" si="81"/>
        <v>1.22</v>
      </c>
      <c r="J473" s="31" t="str">
        <f t="shared" si="79"/>
        <v>MUY ALTO</v>
      </c>
      <c r="K473" s="33">
        <f>+[1]PINDTOTAL!L446</f>
        <v>27200000</v>
      </c>
      <c r="L473" s="33">
        <f>+'[3]2. DETALLADO MARZO 2026'!D478</f>
        <v>13403676</v>
      </c>
      <c r="M473" s="123">
        <f t="shared" si="76"/>
        <v>0.49278220588235294</v>
      </c>
      <c r="N473" s="33">
        <f>+'[3]2. DETALLADO MARZO 2026'!H478</f>
        <v>12320000</v>
      </c>
      <c r="O473" s="33">
        <f t="shared" si="77"/>
        <v>12320000</v>
      </c>
      <c r="P473" s="122">
        <f t="shared" si="78"/>
        <v>0.91915083593485847</v>
      </c>
      <c r="Q473" s="31" t="str">
        <f t="shared" si="80"/>
        <v>MUY ALTO</v>
      </c>
      <c r="R473" s="98"/>
      <c r="S473" s="32">
        <f>+I473*P473</f>
        <v>1.1213640198405272</v>
      </c>
      <c r="T473" s="31" t="str">
        <f t="shared" si="73"/>
        <v>MUY ALTO</v>
      </c>
    </row>
    <row r="474" spans="1:20" ht="25.5" x14ac:dyDescent="0.25">
      <c r="A474" s="154"/>
      <c r="B474" s="10" t="s">
        <v>248</v>
      </c>
      <c r="C474" s="3" t="s">
        <v>29</v>
      </c>
      <c r="D474" s="1" t="s">
        <v>253</v>
      </c>
      <c r="E474" s="54">
        <v>0</v>
      </c>
      <c r="F474" s="131">
        <f>+'[1]PIND 2026'!I447</f>
        <v>20</v>
      </c>
      <c r="G474" s="49" t="s">
        <v>289</v>
      </c>
      <c r="H474" s="136">
        <f>+'[2]reporte T1'!K448</f>
        <v>6</v>
      </c>
      <c r="I474" s="55">
        <f t="shared" si="81"/>
        <v>0.3</v>
      </c>
      <c r="J474" s="31" t="str">
        <f t="shared" si="79"/>
        <v>BAJO</v>
      </c>
      <c r="K474" s="33">
        <f>+[1]PINDTOTAL!L447</f>
        <v>13000000</v>
      </c>
      <c r="L474" s="33">
        <f>+'[3]2. DETALLADO MARZO 2026'!D479</f>
        <v>0</v>
      </c>
      <c r="M474" s="123">
        <f t="shared" si="76"/>
        <v>0</v>
      </c>
      <c r="N474" s="33">
        <f>+'[3]2. DETALLADO MARZO 2026'!H479</f>
        <v>0</v>
      </c>
      <c r="O474" s="33">
        <f t="shared" si="77"/>
        <v>0</v>
      </c>
      <c r="P474" s="122" t="e">
        <f t="shared" si="78"/>
        <v>#DIV/0!</v>
      </c>
      <c r="Q474" s="31" t="e">
        <f t="shared" si="80"/>
        <v>#DIV/0!</v>
      </c>
      <c r="R474" s="98"/>
      <c r="S474" s="32" t="e">
        <f>+I474*P474</f>
        <v>#DIV/0!</v>
      </c>
      <c r="T474" s="31" t="e">
        <f t="shared" si="73"/>
        <v>#DIV/0!</v>
      </c>
    </row>
    <row r="475" spans="1:20" ht="25.5" x14ac:dyDescent="0.25">
      <c r="A475" s="154"/>
      <c r="B475" s="10" t="s">
        <v>248</v>
      </c>
      <c r="C475" s="3" t="s">
        <v>30</v>
      </c>
      <c r="D475" s="1" t="s">
        <v>253</v>
      </c>
      <c r="E475" s="54">
        <v>0</v>
      </c>
      <c r="F475" s="131">
        <f>+'[1]PIND 2026'!I448</f>
        <v>20</v>
      </c>
      <c r="G475" s="49" t="s">
        <v>289</v>
      </c>
      <c r="H475" s="136">
        <f>+'[2]reporte T1'!K449</f>
        <v>2</v>
      </c>
      <c r="I475" s="55">
        <f t="shared" si="81"/>
        <v>0.1</v>
      </c>
      <c r="J475" s="31" t="str">
        <f t="shared" si="79"/>
        <v>MUY BAJO</v>
      </c>
      <c r="K475" s="33">
        <f>+[1]PINDTOTAL!L448</f>
        <v>13000000</v>
      </c>
      <c r="L475" s="33">
        <f>+'[3]2. DETALLADO MARZO 2026'!D480</f>
        <v>0</v>
      </c>
      <c r="M475" s="123">
        <f t="shared" si="76"/>
        <v>0</v>
      </c>
      <c r="N475" s="33">
        <f>+'[3]2. DETALLADO MARZO 2026'!H480</f>
        <v>0</v>
      </c>
      <c r="O475" s="33">
        <f t="shared" si="77"/>
        <v>0</v>
      </c>
      <c r="P475" s="122" t="e">
        <f t="shared" si="78"/>
        <v>#DIV/0!</v>
      </c>
      <c r="Q475" s="31" t="e">
        <f t="shared" si="80"/>
        <v>#DIV/0!</v>
      </c>
      <c r="R475" s="98"/>
      <c r="S475" s="32" t="e">
        <f>+I475*P475</f>
        <v>#DIV/0!</v>
      </c>
      <c r="T475" s="31" t="e">
        <f t="shared" si="73"/>
        <v>#DIV/0!</v>
      </c>
    </row>
    <row r="476" spans="1:20" ht="25.5" x14ac:dyDescent="0.25">
      <c r="A476" s="154"/>
      <c r="B476" s="10" t="s">
        <v>248</v>
      </c>
      <c r="C476" s="3" t="s">
        <v>31</v>
      </c>
      <c r="D476" s="1" t="s">
        <v>253</v>
      </c>
      <c r="E476" s="54">
        <v>0</v>
      </c>
      <c r="F476" s="131">
        <f>+'[1]PIND 2026'!I449</f>
        <v>20</v>
      </c>
      <c r="G476" s="49" t="s">
        <v>289</v>
      </c>
      <c r="H476" s="136">
        <f>+'[2]reporte T1'!K450</f>
        <v>3</v>
      </c>
      <c r="I476" s="55">
        <f t="shared" si="81"/>
        <v>0.15</v>
      </c>
      <c r="J476" s="31" t="str">
        <f t="shared" si="79"/>
        <v>MUY BAJO</v>
      </c>
      <c r="K476" s="33">
        <f>+[1]PINDTOTAL!L449</f>
        <v>13000000</v>
      </c>
      <c r="L476" s="33">
        <f>+'[3]2. DETALLADO MARZO 2026'!D481</f>
        <v>0</v>
      </c>
      <c r="M476" s="123">
        <f t="shared" si="76"/>
        <v>0</v>
      </c>
      <c r="N476" s="33">
        <f>+'[3]2. DETALLADO MARZO 2026'!H481</f>
        <v>0</v>
      </c>
      <c r="O476" s="33">
        <f t="shared" si="77"/>
        <v>0</v>
      </c>
      <c r="P476" s="122" t="e">
        <f t="shared" si="78"/>
        <v>#DIV/0!</v>
      </c>
      <c r="Q476" s="31" t="e">
        <f t="shared" si="80"/>
        <v>#DIV/0!</v>
      </c>
      <c r="R476" s="98"/>
      <c r="S476" s="32" t="e">
        <f>+I476*P476</f>
        <v>#DIV/0!</v>
      </c>
      <c r="T476" s="31" t="e">
        <f t="shared" si="73"/>
        <v>#DIV/0!</v>
      </c>
    </row>
    <row r="477" spans="1:20" ht="38.25" x14ac:dyDescent="0.25">
      <c r="A477" s="154"/>
      <c r="B477" s="10" t="s">
        <v>254</v>
      </c>
      <c r="C477" s="3" t="s">
        <v>27</v>
      </c>
      <c r="D477" s="1" t="s">
        <v>255</v>
      </c>
      <c r="E477" s="54">
        <v>44</v>
      </c>
      <c r="F477" s="131">
        <f>+'[1]PIND 2026'!I450</f>
        <v>16</v>
      </c>
      <c r="G477" s="49" t="s">
        <v>289</v>
      </c>
      <c r="H477" s="136">
        <f>+'[2]reporte T1'!K451</f>
        <v>0</v>
      </c>
      <c r="I477" s="55">
        <f t="shared" si="81"/>
        <v>0</v>
      </c>
      <c r="J477" s="31" t="str">
        <f t="shared" si="79"/>
        <v>MUY BAJO</v>
      </c>
      <c r="K477" s="33">
        <f>+[1]PINDTOTAL!L450</f>
        <v>400000000</v>
      </c>
      <c r="L477" s="33">
        <f>+'[3]2. DETALLADO MARZO 2026'!D482</f>
        <v>106881109</v>
      </c>
      <c r="M477" s="123">
        <f t="shared" si="76"/>
        <v>0.26720277250000002</v>
      </c>
      <c r="N477" s="33">
        <f>+'[3]2. DETALLADO MARZO 2026'!H482</f>
        <v>84680000</v>
      </c>
      <c r="O477" s="33">
        <f t="shared" si="77"/>
        <v>84680000</v>
      </c>
      <c r="P477" s="122">
        <f t="shared" si="78"/>
        <v>0.79228219834433045</v>
      </c>
      <c r="Q477" s="31" t="str">
        <f t="shared" si="80"/>
        <v>ALTO</v>
      </c>
      <c r="R477" s="98"/>
      <c r="S477" s="32">
        <f>+I477*P477</f>
        <v>0</v>
      </c>
      <c r="T477" s="31" t="str">
        <f t="shared" si="73"/>
        <v>MUY BAJO</v>
      </c>
    </row>
    <row r="478" spans="1:20" ht="38.25" x14ac:dyDescent="0.25">
      <c r="A478" s="154"/>
      <c r="B478" s="10" t="s">
        <v>254</v>
      </c>
      <c r="C478" s="3" t="s">
        <v>29</v>
      </c>
      <c r="D478" s="1" t="s">
        <v>255</v>
      </c>
      <c r="E478" s="54">
        <v>17</v>
      </c>
      <c r="F478" s="131">
        <f>+'[1]PIND 2026'!I451</f>
        <v>6</v>
      </c>
      <c r="G478" s="49" t="s">
        <v>289</v>
      </c>
      <c r="H478" s="136">
        <f>+'[2]reporte T1'!K452</f>
        <v>0</v>
      </c>
      <c r="I478" s="55">
        <f t="shared" si="81"/>
        <v>0</v>
      </c>
      <c r="J478" s="31" t="str">
        <f t="shared" si="79"/>
        <v>MUY BAJO</v>
      </c>
      <c r="K478" s="33">
        <f>+[1]PINDTOTAL!L451</f>
        <v>43000000</v>
      </c>
      <c r="L478" s="33">
        <f>+'[3]2. DETALLADO MARZO 2026'!D483</f>
        <v>30022000</v>
      </c>
      <c r="M478" s="123">
        <f t="shared" si="76"/>
        <v>0.69818604651162786</v>
      </c>
      <c r="N478" s="33">
        <f>+'[3]2. DETALLADO MARZO 2026'!H483</f>
        <v>12500000</v>
      </c>
      <c r="O478" s="33">
        <f t="shared" si="77"/>
        <v>12500000</v>
      </c>
      <c r="P478" s="122">
        <f t="shared" si="78"/>
        <v>0.4163613350209846</v>
      </c>
      <c r="Q478" s="31" t="str">
        <f t="shared" si="80"/>
        <v>MEDIO</v>
      </c>
      <c r="R478" s="98"/>
      <c r="S478" s="32">
        <f>+I478*P478</f>
        <v>0</v>
      </c>
      <c r="T478" s="31" t="str">
        <f t="shared" si="73"/>
        <v>MUY BAJO</v>
      </c>
    </row>
    <row r="479" spans="1:20" ht="38.25" x14ac:dyDescent="0.25">
      <c r="A479" s="154"/>
      <c r="B479" s="10" t="s">
        <v>254</v>
      </c>
      <c r="C479" s="3" t="s">
        <v>30</v>
      </c>
      <c r="D479" s="1" t="s">
        <v>255</v>
      </c>
      <c r="E479" s="54">
        <v>16</v>
      </c>
      <c r="F479" s="131">
        <f>+'[1]PIND 2026'!I452</f>
        <v>6</v>
      </c>
      <c r="G479" s="49" t="s">
        <v>289</v>
      </c>
      <c r="H479" s="136">
        <f>+'[2]reporte T1'!K453</f>
        <v>0</v>
      </c>
      <c r="I479" s="55">
        <f t="shared" si="81"/>
        <v>0</v>
      </c>
      <c r="J479" s="31" t="str">
        <f t="shared" si="79"/>
        <v>MUY BAJO</v>
      </c>
      <c r="K479" s="33">
        <f>+[1]PINDTOTAL!L452</f>
        <v>43000000</v>
      </c>
      <c r="L479" s="33">
        <f>+'[3]2. DETALLADO MARZO 2026'!D484</f>
        <v>30022000</v>
      </c>
      <c r="M479" s="123">
        <f t="shared" si="76"/>
        <v>0.69818604651162786</v>
      </c>
      <c r="N479" s="33">
        <f>+'[3]2. DETALLADO MARZO 2026'!H484</f>
        <v>12500000</v>
      </c>
      <c r="O479" s="33">
        <f t="shared" si="77"/>
        <v>12500000</v>
      </c>
      <c r="P479" s="122">
        <f t="shared" si="78"/>
        <v>0.4163613350209846</v>
      </c>
      <c r="Q479" s="31" t="str">
        <f t="shared" si="80"/>
        <v>MEDIO</v>
      </c>
      <c r="R479" s="98"/>
      <c r="S479" s="32">
        <f>+I479*P479</f>
        <v>0</v>
      </c>
      <c r="T479" s="31" t="str">
        <f t="shared" ref="T479:T539" si="82">IF(S479&lt;=20%,"MUY BAJO",IF(AND(S479&gt;20%,S479&lt;=40%),"BAJO",IF(AND(S479&gt;40%,S479&lt;=60%),"MEDIO",IF(AND(S479&gt;60%,S479&lt;=80%),"ALTO","MUY ALTO"))))</f>
        <v>MUY BAJO</v>
      </c>
    </row>
    <row r="480" spans="1:20" ht="38.25" x14ac:dyDescent="0.25">
      <c r="A480" s="154"/>
      <c r="B480" s="10" t="s">
        <v>254</v>
      </c>
      <c r="C480" s="3" t="s">
        <v>31</v>
      </c>
      <c r="D480" s="1" t="s">
        <v>255</v>
      </c>
      <c r="E480" s="54">
        <v>17</v>
      </c>
      <c r="F480" s="131">
        <f>+'[1]PIND 2026'!I453</f>
        <v>6</v>
      </c>
      <c r="G480" s="49" t="s">
        <v>289</v>
      </c>
      <c r="H480" s="136">
        <f>+'[2]reporte T1'!K454</f>
        <v>0</v>
      </c>
      <c r="I480" s="55">
        <f t="shared" si="81"/>
        <v>0</v>
      </c>
      <c r="J480" s="31" t="str">
        <f t="shared" si="79"/>
        <v>MUY BAJO</v>
      </c>
      <c r="K480" s="33">
        <f>+[1]PINDTOTAL!L453</f>
        <v>43000000</v>
      </c>
      <c r="L480" s="33">
        <f>+'[3]2. DETALLADO MARZO 2026'!D485</f>
        <v>30022000</v>
      </c>
      <c r="M480" s="123">
        <f t="shared" si="76"/>
        <v>0.69818604651162786</v>
      </c>
      <c r="N480" s="33">
        <f>+'[3]2. DETALLADO MARZO 2026'!H485</f>
        <v>12500000</v>
      </c>
      <c r="O480" s="33">
        <f t="shared" si="77"/>
        <v>12500000</v>
      </c>
      <c r="P480" s="122">
        <f t="shared" si="78"/>
        <v>0.4163613350209846</v>
      </c>
      <c r="Q480" s="31" t="str">
        <f t="shared" si="80"/>
        <v>MEDIO</v>
      </c>
      <c r="R480" s="98"/>
      <c r="S480" s="32">
        <f>+I480*P480</f>
        <v>0</v>
      </c>
      <c r="T480" s="31" t="str">
        <f t="shared" si="82"/>
        <v>MUY BAJO</v>
      </c>
    </row>
    <row r="481" spans="1:20" ht="51" x14ac:dyDescent="0.25">
      <c r="A481" s="154"/>
      <c r="B481" s="10" t="s">
        <v>254</v>
      </c>
      <c r="C481" s="3" t="s">
        <v>27</v>
      </c>
      <c r="D481" s="1" t="s">
        <v>256</v>
      </c>
      <c r="E481" s="54">
        <v>0</v>
      </c>
      <c r="F481" s="131">
        <f>+'[1]PIND 2026'!I454</f>
        <v>16</v>
      </c>
      <c r="G481" s="49" t="s">
        <v>289</v>
      </c>
      <c r="H481" s="136">
        <f>+'[2]reporte T1'!K455</f>
        <v>8</v>
      </c>
      <c r="I481" s="55">
        <f t="shared" si="81"/>
        <v>0.5</v>
      </c>
      <c r="J481" s="31" t="str">
        <f t="shared" si="79"/>
        <v>MEDIO</v>
      </c>
      <c r="K481" s="33">
        <f>+[1]PINDTOTAL!L454</f>
        <v>465000000</v>
      </c>
      <c r="L481" s="33">
        <f>+'[3]2. DETALLADO MARZO 2026'!D486</f>
        <v>66764444</v>
      </c>
      <c r="M481" s="123">
        <f t="shared" si="76"/>
        <v>0.14357944946236559</v>
      </c>
      <c r="N481" s="33">
        <f>+'[3]2. DETALLADO MARZO 2026'!H486</f>
        <v>66000000</v>
      </c>
      <c r="O481" s="33">
        <f t="shared" si="77"/>
        <v>66000000</v>
      </c>
      <c r="P481" s="122">
        <f t="shared" si="78"/>
        <v>0.98855013306184347</v>
      </c>
      <c r="Q481" s="31" t="str">
        <f t="shared" si="80"/>
        <v>MUY ALTO</v>
      </c>
      <c r="R481" s="98"/>
      <c r="S481" s="32">
        <f>+I481*P481</f>
        <v>0.49427506653092174</v>
      </c>
      <c r="T481" s="31" t="str">
        <f t="shared" si="82"/>
        <v>MEDIO</v>
      </c>
    </row>
    <row r="482" spans="1:20" ht="51" x14ac:dyDescent="0.25">
      <c r="A482" s="154"/>
      <c r="B482" s="10" t="s">
        <v>254</v>
      </c>
      <c r="C482" s="3" t="s">
        <v>29</v>
      </c>
      <c r="D482" s="1" t="s">
        <v>256</v>
      </c>
      <c r="E482" s="54">
        <v>0</v>
      </c>
      <c r="F482" s="131">
        <f>+'[1]PIND 2026'!I455</f>
        <v>6</v>
      </c>
      <c r="G482" s="49" t="s">
        <v>289</v>
      </c>
      <c r="H482" s="136">
        <f>+'[2]reporte T1'!K456</f>
        <v>3</v>
      </c>
      <c r="I482" s="55">
        <f t="shared" si="81"/>
        <v>0.5</v>
      </c>
      <c r="J482" s="31" t="str">
        <f t="shared" si="79"/>
        <v>MEDIO</v>
      </c>
      <c r="K482" s="33">
        <f>+[1]PINDTOTAL!L455</f>
        <v>20000000</v>
      </c>
      <c r="L482" s="33">
        <f>+'[3]2. DETALLADO MARZO 2026'!D487</f>
        <v>0</v>
      </c>
      <c r="M482" s="123">
        <f t="shared" si="76"/>
        <v>0</v>
      </c>
      <c r="N482" s="33">
        <f>+'[3]2. DETALLADO MARZO 2026'!H487</f>
        <v>0</v>
      </c>
      <c r="O482" s="33">
        <f t="shared" si="77"/>
        <v>0</v>
      </c>
      <c r="P482" s="122" t="e">
        <f t="shared" si="78"/>
        <v>#DIV/0!</v>
      </c>
      <c r="Q482" s="31" t="e">
        <f t="shared" si="80"/>
        <v>#DIV/0!</v>
      </c>
      <c r="R482" s="98"/>
      <c r="S482" s="32" t="e">
        <f>+I482*P482</f>
        <v>#DIV/0!</v>
      </c>
      <c r="T482" s="31" t="e">
        <f t="shared" si="82"/>
        <v>#DIV/0!</v>
      </c>
    </row>
    <row r="483" spans="1:20" ht="51" x14ac:dyDescent="0.25">
      <c r="A483" s="154"/>
      <c r="B483" s="10" t="s">
        <v>254</v>
      </c>
      <c r="C483" s="3" t="s">
        <v>30</v>
      </c>
      <c r="D483" s="1" t="s">
        <v>256</v>
      </c>
      <c r="E483" s="54">
        <v>0</v>
      </c>
      <c r="F483" s="131">
        <f>+'[1]PIND 2026'!I456</f>
        <v>6</v>
      </c>
      <c r="G483" s="49" t="s">
        <v>289</v>
      </c>
      <c r="H483" s="136">
        <f>+'[2]reporte T1'!K457</f>
        <v>3</v>
      </c>
      <c r="I483" s="55">
        <f t="shared" si="81"/>
        <v>0.5</v>
      </c>
      <c r="J483" s="31" t="str">
        <f t="shared" si="79"/>
        <v>MEDIO</v>
      </c>
      <c r="K483" s="33">
        <f>+[1]PINDTOTAL!L456</f>
        <v>20000000</v>
      </c>
      <c r="L483" s="33">
        <f>+'[3]2. DETALLADO MARZO 2026'!D488</f>
        <v>0</v>
      </c>
      <c r="M483" s="123">
        <f t="shared" si="76"/>
        <v>0</v>
      </c>
      <c r="N483" s="33">
        <f>+'[3]2. DETALLADO MARZO 2026'!H488</f>
        <v>0</v>
      </c>
      <c r="O483" s="33">
        <f t="shared" si="77"/>
        <v>0</v>
      </c>
      <c r="P483" s="122" t="e">
        <f t="shared" si="78"/>
        <v>#DIV/0!</v>
      </c>
      <c r="Q483" s="31" t="e">
        <f t="shared" si="80"/>
        <v>#DIV/0!</v>
      </c>
      <c r="R483" s="98"/>
      <c r="S483" s="32" t="e">
        <f>+I483*P483</f>
        <v>#DIV/0!</v>
      </c>
      <c r="T483" s="31" t="e">
        <f t="shared" si="82"/>
        <v>#DIV/0!</v>
      </c>
    </row>
    <row r="484" spans="1:20" ht="51" x14ac:dyDescent="0.25">
      <c r="A484" s="154"/>
      <c r="B484" s="10" t="s">
        <v>254</v>
      </c>
      <c r="C484" s="3" t="s">
        <v>31</v>
      </c>
      <c r="D484" s="1" t="s">
        <v>256</v>
      </c>
      <c r="E484" s="54">
        <v>0</v>
      </c>
      <c r="F484" s="131">
        <f>+'[1]PIND 2026'!I457</f>
        <v>6</v>
      </c>
      <c r="G484" s="49" t="s">
        <v>289</v>
      </c>
      <c r="H484" s="136">
        <f>+'[2]reporte T1'!K458</f>
        <v>3</v>
      </c>
      <c r="I484" s="55">
        <f t="shared" si="81"/>
        <v>0.5</v>
      </c>
      <c r="J484" s="31" t="str">
        <f t="shared" si="79"/>
        <v>MEDIO</v>
      </c>
      <c r="K484" s="33">
        <f>+[1]PINDTOTAL!L457</f>
        <v>25000000</v>
      </c>
      <c r="L484" s="33">
        <f>+'[3]2. DETALLADO MARZO 2026'!D489</f>
        <v>0</v>
      </c>
      <c r="M484" s="123">
        <f t="shared" si="76"/>
        <v>0</v>
      </c>
      <c r="N484" s="33">
        <f>+'[3]2. DETALLADO MARZO 2026'!H489</f>
        <v>0</v>
      </c>
      <c r="O484" s="33">
        <f t="shared" si="77"/>
        <v>0</v>
      </c>
      <c r="P484" s="122" t="e">
        <f t="shared" si="78"/>
        <v>#DIV/0!</v>
      </c>
      <c r="Q484" s="31" t="e">
        <f t="shared" si="80"/>
        <v>#DIV/0!</v>
      </c>
      <c r="R484" s="98"/>
      <c r="S484" s="32" t="e">
        <f>+I484*P484</f>
        <v>#DIV/0!</v>
      </c>
      <c r="T484" s="31" t="e">
        <f t="shared" si="82"/>
        <v>#DIV/0!</v>
      </c>
    </row>
    <row r="485" spans="1:20" ht="25.5" x14ac:dyDescent="0.25">
      <c r="A485" s="154"/>
      <c r="B485" s="10" t="s">
        <v>254</v>
      </c>
      <c r="C485" s="3" t="s">
        <v>27</v>
      </c>
      <c r="D485" s="1" t="s">
        <v>257</v>
      </c>
      <c r="E485" s="54">
        <v>586</v>
      </c>
      <c r="F485" s="131">
        <f>+'[1]PIND 2026'!I458</f>
        <v>300</v>
      </c>
      <c r="G485" s="49" t="s">
        <v>289</v>
      </c>
      <c r="H485" s="136">
        <f>+'[2]reporte T1'!K459</f>
        <v>72</v>
      </c>
      <c r="I485" s="55">
        <f t="shared" si="81"/>
        <v>0.24</v>
      </c>
      <c r="J485" s="31" t="str">
        <f t="shared" si="79"/>
        <v>BAJO</v>
      </c>
      <c r="K485" s="33">
        <f>+[1]PINDTOTAL!L458</f>
        <v>70000000</v>
      </c>
      <c r="L485" s="33">
        <f>+'[3]2. DETALLADO MARZO 2026'!D490</f>
        <v>90261746</v>
      </c>
      <c r="M485" s="123">
        <f t="shared" si="76"/>
        <v>1.2894535142857142</v>
      </c>
      <c r="N485" s="33">
        <f>+'[3]2. DETALLADO MARZO 2026'!H490</f>
        <v>48999999</v>
      </c>
      <c r="O485" s="33">
        <f t="shared" si="77"/>
        <v>48999999</v>
      </c>
      <c r="P485" s="122">
        <f t="shared" si="78"/>
        <v>0.54286562327300869</v>
      </c>
      <c r="Q485" s="31" t="str">
        <f t="shared" si="80"/>
        <v>MEDIO</v>
      </c>
      <c r="R485" s="98"/>
      <c r="S485" s="32">
        <f>+I485*P485</f>
        <v>0.13028774958552208</v>
      </c>
      <c r="T485" s="31" t="str">
        <f t="shared" si="82"/>
        <v>MUY BAJO</v>
      </c>
    </row>
    <row r="486" spans="1:20" ht="25.5" x14ac:dyDescent="0.25">
      <c r="A486" s="154"/>
      <c r="B486" s="10" t="s">
        <v>254</v>
      </c>
      <c r="C486" s="3" t="s">
        <v>29</v>
      </c>
      <c r="D486" s="1" t="s">
        <v>257</v>
      </c>
      <c r="E486" s="54">
        <v>105</v>
      </c>
      <c r="F486" s="131">
        <f>+'[1]PIND 2026'!I459</f>
        <v>40</v>
      </c>
      <c r="G486" s="49" t="s">
        <v>289</v>
      </c>
      <c r="H486" s="136">
        <f>+'[2]reporte T1'!K460</f>
        <v>8</v>
      </c>
      <c r="I486" s="55">
        <f t="shared" si="81"/>
        <v>0.2</v>
      </c>
      <c r="J486" s="31" t="str">
        <f t="shared" si="79"/>
        <v>MUY BAJO</v>
      </c>
      <c r="K486" s="33">
        <f>+[1]PINDTOTAL!L459</f>
        <v>5000000</v>
      </c>
      <c r="L486" s="33">
        <f>+'[3]2. DETALLADO MARZO 2026'!D491</f>
        <v>8290000</v>
      </c>
      <c r="M486" s="123">
        <f t="shared" si="76"/>
        <v>1.6579999999999999</v>
      </c>
      <c r="N486" s="33">
        <f>+'[3]2. DETALLADO MARZO 2026'!H491</f>
        <v>0</v>
      </c>
      <c r="O486" s="33">
        <f t="shared" si="77"/>
        <v>0</v>
      </c>
      <c r="P486" s="122">
        <f t="shared" si="78"/>
        <v>0</v>
      </c>
      <c r="Q486" s="31" t="str">
        <f t="shared" si="80"/>
        <v>MUY BAJO</v>
      </c>
      <c r="R486" s="98"/>
      <c r="S486" s="32">
        <f>+I486*P486</f>
        <v>0</v>
      </c>
      <c r="T486" s="31" t="str">
        <f t="shared" si="82"/>
        <v>MUY BAJO</v>
      </c>
    </row>
    <row r="487" spans="1:20" ht="25.5" x14ac:dyDescent="0.25">
      <c r="A487" s="154"/>
      <c r="B487" s="10" t="s">
        <v>254</v>
      </c>
      <c r="C487" s="3" t="s">
        <v>30</v>
      </c>
      <c r="D487" s="1" t="s">
        <v>257</v>
      </c>
      <c r="E487" s="54">
        <v>98</v>
      </c>
      <c r="F487" s="131">
        <f>+'[1]PIND 2026'!I460</f>
        <v>40</v>
      </c>
      <c r="G487" s="49" t="s">
        <v>289</v>
      </c>
      <c r="H487" s="136">
        <f>+'[2]reporte T1'!K461</f>
        <v>9</v>
      </c>
      <c r="I487" s="55">
        <f t="shared" si="81"/>
        <v>0.22500000000000001</v>
      </c>
      <c r="J487" s="31" t="str">
        <f t="shared" si="79"/>
        <v>BAJO</v>
      </c>
      <c r="K487" s="33">
        <f>+[1]PINDTOTAL!L460</f>
        <v>5000000</v>
      </c>
      <c r="L487" s="33">
        <f>+'[3]2. DETALLADO MARZO 2026'!D492</f>
        <v>9100000</v>
      </c>
      <c r="M487" s="123">
        <f t="shared" si="76"/>
        <v>1.82</v>
      </c>
      <c r="N487" s="33">
        <f>+'[3]2. DETALLADO MARZO 2026'!H492</f>
        <v>0</v>
      </c>
      <c r="O487" s="33">
        <f t="shared" si="77"/>
        <v>0</v>
      </c>
      <c r="P487" s="122">
        <f t="shared" si="78"/>
        <v>0</v>
      </c>
      <c r="Q487" s="31" t="str">
        <f t="shared" ref="Q487:Q499" si="83">IF(P487&lt;=20%,"MUY BAJO",IF(AND(P487&gt;20%,P487&lt;=40%),"BAJO",IF(AND(P487&gt;40%,P487&lt;=60%),"MEDIO",IF(AND(P487&gt;60%,P487&lt;=80%),"ALTO","MUY ALTO"))))</f>
        <v>MUY BAJO</v>
      </c>
      <c r="R487" s="98"/>
      <c r="S487" s="32">
        <f>+I487*P487</f>
        <v>0</v>
      </c>
      <c r="T487" s="31" t="str">
        <f t="shared" si="82"/>
        <v>MUY BAJO</v>
      </c>
    </row>
    <row r="488" spans="1:20" ht="25.5" x14ac:dyDescent="0.25">
      <c r="A488" s="154"/>
      <c r="B488" s="10" t="s">
        <v>254</v>
      </c>
      <c r="C488" s="3" t="s">
        <v>31</v>
      </c>
      <c r="D488" s="1" t="s">
        <v>257</v>
      </c>
      <c r="E488" s="54">
        <v>108</v>
      </c>
      <c r="F488" s="131">
        <f>+'[1]PIND 2026'!I461</f>
        <v>40</v>
      </c>
      <c r="G488" s="49" t="s">
        <v>289</v>
      </c>
      <c r="H488" s="136">
        <f>+'[2]reporte T1'!K462</f>
        <v>10</v>
      </c>
      <c r="I488" s="55">
        <f t="shared" ref="I488:I519" si="84">+H488/F488</f>
        <v>0.25</v>
      </c>
      <c r="J488" s="31" t="str">
        <f t="shared" si="79"/>
        <v>BAJO</v>
      </c>
      <c r="K488" s="33">
        <f>+[1]PINDTOTAL!L461</f>
        <v>5000000</v>
      </c>
      <c r="L488" s="33">
        <f>+'[3]2. DETALLADO MARZO 2026'!D493</f>
        <v>9100000</v>
      </c>
      <c r="M488" s="123">
        <f t="shared" ref="M488:M547" si="85">+L488/K488</f>
        <v>1.82</v>
      </c>
      <c r="N488" s="33">
        <f>+'[3]2. DETALLADO MARZO 2026'!H493</f>
        <v>0</v>
      </c>
      <c r="O488" s="33">
        <f t="shared" ref="O488:O547" si="86">+N488</f>
        <v>0</v>
      </c>
      <c r="P488" s="122">
        <f t="shared" ref="P488:P538" si="87">+O488/L488</f>
        <v>0</v>
      </c>
      <c r="Q488" s="31" t="str">
        <f t="shared" si="83"/>
        <v>MUY BAJO</v>
      </c>
      <c r="R488" s="98"/>
      <c r="S488" s="32">
        <f>+I488*P488</f>
        <v>0</v>
      </c>
      <c r="T488" s="31" t="str">
        <f t="shared" si="82"/>
        <v>MUY BAJO</v>
      </c>
    </row>
    <row r="489" spans="1:20" ht="38.25" x14ac:dyDescent="0.25">
      <c r="A489" s="154"/>
      <c r="B489" s="10" t="s">
        <v>258</v>
      </c>
      <c r="C489" s="3" t="s">
        <v>27</v>
      </c>
      <c r="D489" s="1" t="s">
        <v>259</v>
      </c>
      <c r="E489" s="54">
        <v>600</v>
      </c>
      <c r="F489" s="131">
        <f>+'[1]PIND 2026'!I462</f>
        <v>110</v>
      </c>
      <c r="G489" s="49" t="s">
        <v>289</v>
      </c>
      <c r="H489" s="136">
        <f>+'[2]reporte T1'!K463</f>
        <v>22</v>
      </c>
      <c r="I489" s="55">
        <f t="shared" si="84"/>
        <v>0.2</v>
      </c>
      <c r="J489" s="31" t="str">
        <f t="shared" si="79"/>
        <v>MUY BAJO</v>
      </c>
      <c r="K489" s="33">
        <f>+[1]PINDTOTAL!L462</f>
        <v>188107000</v>
      </c>
      <c r="L489" s="33">
        <f>+'[3]2. DETALLADO MARZO 2026'!D494</f>
        <v>52648060</v>
      </c>
      <c r="M489" s="123">
        <f t="shared" si="85"/>
        <v>0.27988357690038118</v>
      </c>
      <c r="N489" s="33">
        <f>+'[3]2. DETALLADO MARZO 2026'!H494</f>
        <v>26066982</v>
      </c>
      <c r="O489" s="33">
        <f t="shared" si="86"/>
        <v>26066982</v>
      </c>
      <c r="P489" s="122">
        <f t="shared" si="87"/>
        <v>0.49511761686945349</v>
      </c>
      <c r="Q489" s="31" t="str">
        <f t="shared" si="83"/>
        <v>MEDIO</v>
      </c>
      <c r="R489" s="98"/>
      <c r="S489" s="32">
        <f>+I489*P489</f>
        <v>9.9023523373890698E-2</v>
      </c>
      <c r="T489" s="31" t="str">
        <f t="shared" si="82"/>
        <v>MUY BAJO</v>
      </c>
    </row>
    <row r="490" spans="1:20" ht="38.25" x14ac:dyDescent="0.25">
      <c r="A490" s="154"/>
      <c r="B490" s="10" t="s">
        <v>258</v>
      </c>
      <c r="C490" s="3" t="s">
        <v>29</v>
      </c>
      <c r="D490" s="1" t="s">
        <v>259</v>
      </c>
      <c r="E490" s="54">
        <v>20</v>
      </c>
      <c r="F490" s="131">
        <f>+'[1]PIND 2026'!I463</f>
        <v>10</v>
      </c>
      <c r="G490" s="49" t="s">
        <v>289</v>
      </c>
      <c r="H490" s="136">
        <f>+'[2]reporte T1'!K464</f>
        <v>1</v>
      </c>
      <c r="I490" s="55">
        <f t="shared" si="84"/>
        <v>0.1</v>
      </c>
      <c r="J490" s="31" t="str">
        <f t="shared" si="79"/>
        <v>MUY BAJO</v>
      </c>
      <c r="K490" s="33">
        <f>+[1]PINDTOTAL!L463</f>
        <v>5000000</v>
      </c>
      <c r="L490" s="33">
        <f>+'[3]2. DETALLADO MARZO 2026'!D495</f>
        <v>9138872</v>
      </c>
      <c r="M490" s="123">
        <f t="shared" si="85"/>
        <v>1.8277744</v>
      </c>
      <c r="N490" s="33">
        <f>+'[3]2. DETALLADO MARZO 2026'!H495</f>
        <v>6138872</v>
      </c>
      <c r="O490" s="33">
        <f t="shared" si="86"/>
        <v>6138872</v>
      </c>
      <c r="P490" s="122">
        <f t="shared" si="87"/>
        <v>0.67173191614895145</v>
      </c>
      <c r="Q490" s="31" t="str">
        <f t="shared" si="83"/>
        <v>ALTO</v>
      </c>
      <c r="R490" s="98"/>
      <c r="S490" s="32">
        <f>+I490*P490</f>
        <v>6.7173191614895142E-2</v>
      </c>
      <c r="T490" s="31" t="str">
        <f t="shared" si="82"/>
        <v>MUY BAJO</v>
      </c>
    </row>
    <row r="491" spans="1:20" ht="38.25" x14ac:dyDescent="0.25">
      <c r="A491" s="154"/>
      <c r="B491" s="10" t="s">
        <v>258</v>
      </c>
      <c r="C491" s="3" t="s">
        <v>30</v>
      </c>
      <c r="D491" s="1" t="s">
        <v>259</v>
      </c>
      <c r="E491" s="54">
        <v>20</v>
      </c>
      <c r="F491" s="131">
        <f>+'[1]PIND 2026'!I464</f>
        <v>10</v>
      </c>
      <c r="G491" s="49" t="s">
        <v>289</v>
      </c>
      <c r="H491" s="136">
        <f>+'[2]reporte T1'!K465</f>
        <v>1</v>
      </c>
      <c r="I491" s="55">
        <f t="shared" si="84"/>
        <v>0.1</v>
      </c>
      <c r="J491" s="31" t="str">
        <f t="shared" si="79"/>
        <v>MUY BAJO</v>
      </c>
      <c r="K491" s="33">
        <f>+[1]PINDTOTAL!L464</f>
        <v>5000000</v>
      </c>
      <c r="L491" s="33">
        <f>+'[3]2. DETALLADO MARZO 2026'!D496</f>
        <v>9138872</v>
      </c>
      <c r="M491" s="123">
        <f t="shared" si="85"/>
        <v>1.8277744</v>
      </c>
      <c r="N491" s="33">
        <f>+'[3]2. DETALLADO MARZO 2026'!H496</f>
        <v>6138872</v>
      </c>
      <c r="O491" s="33">
        <f t="shared" si="86"/>
        <v>6138872</v>
      </c>
      <c r="P491" s="122">
        <f t="shared" si="87"/>
        <v>0.67173191614895145</v>
      </c>
      <c r="Q491" s="31" t="str">
        <f t="shared" si="83"/>
        <v>ALTO</v>
      </c>
      <c r="R491" s="98"/>
      <c r="S491" s="32">
        <f>+I491*P491</f>
        <v>6.7173191614895142E-2</v>
      </c>
      <c r="T491" s="31" t="str">
        <f t="shared" si="82"/>
        <v>MUY BAJO</v>
      </c>
    </row>
    <row r="492" spans="1:20" ht="38.25" x14ac:dyDescent="0.25">
      <c r="A492" s="154"/>
      <c r="B492" s="10" t="s">
        <v>258</v>
      </c>
      <c r="C492" s="3" t="s">
        <v>31</v>
      </c>
      <c r="D492" s="1" t="s">
        <v>259</v>
      </c>
      <c r="E492" s="54">
        <v>30</v>
      </c>
      <c r="F492" s="131">
        <f>+'[1]PIND 2026'!I465</f>
        <v>10</v>
      </c>
      <c r="G492" s="49" t="s">
        <v>289</v>
      </c>
      <c r="H492" s="136">
        <f>+'[2]reporte T1'!K466</f>
        <v>1</v>
      </c>
      <c r="I492" s="55">
        <f t="shared" si="84"/>
        <v>0.1</v>
      </c>
      <c r="J492" s="31" t="str">
        <f t="shared" si="79"/>
        <v>MUY BAJO</v>
      </c>
      <c r="K492" s="33">
        <f>+[1]PINDTOTAL!L465</f>
        <v>7000000</v>
      </c>
      <c r="L492" s="33">
        <f>+'[3]2. DETALLADO MARZO 2026'!D497</f>
        <v>9138872</v>
      </c>
      <c r="M492" s="123">
        <f t="shared" si="85"/>
        <v>1.305553142857143</v>
      </c>
      <c r="N492" s="33">
        <f>+'[3]2. DETALLADO MARZO 2026'!H497</f>
        <v>6138872</v>
      </c>
      <c r="O492" s="33">
        <f t="shared" si="86"/>
        <v>6138872</v>
      </c>
      <c r="P492" s="122">
        <f t="shared" si="87"/>
        <v>0.67173191614895145</v>
      </c>
      <c r="Q492" s="31" t="str">
        <f t="shared" si="83"/>
        <v>ALTO</v>
      </c>
      <c r="R492" s="98"/>
      <c r="S492" s="32">
        <f>+I492*P492</f>
        <v>6.7173191614895142E-2</v>
      </c>
      <c r="T492" s="31" t="str">
        <f t="shared" si="82"/>
        <v>MUY BAJO</v>
      </c>
    </row>
    <row r="493" spans="1:20" ht="38.25" x14ac:dyDescent="0.25">
      <c r="A493" s="154"/>
      <c r="B493" s="10" t="s">
        <v>258</v>
      </c>
      <c r="C493" s="3" t="s">
        <v>27</v>
      </c>
      <c r="D493" s="1" t="s">
        <v>260</v>
      </c>
      <c r="E493" s="54">
        <v>18590</v>
      </c>
      <c r="F493" s="131">
        <f>+'[1]PIND 2026'!I466</f>
        <v>6773</v>
      </c>
      <c r="G493" s="49" t="s">
        <v>289</v>
      </c>
      <c r="H493" s="136">
        <f>+'[2]reporte T1'!K467</f>
        <v>5481</v>
      </c>
      <c r="I493" s="55">
        <f t="shared" si="84"/>
        <v>0.80924258083567102</v>
      </c>
      <c r="J493" s="31" t="str">
        <f t="shared" si="79"/>
        <v>MUY ALTO</v>
      </c>
      <c r="K493" s="33">
        <f>+[1]PINDTOTAL!L466</f>
        <v>3359500000</v>
      </c>
      <c r="L493" s="33">
        <f>+'[3]2. DETALLADO MARZO 2026'!D498</f>
        <v>2405706151</v>
      </c>
      <c r="M493" s="123">
        <f t="shared" si="85"/>
        <v>0.71609053460336358</v>
      </c>
      <c r="N493" s="33">
        <f>+'[3]2. DETALLADO MARZO 2026'!H498</f>
        <v>1766900690</v>
      </c>
      <c r="O493" s="33">
        <f t="shared" si="86"/>
        <v>1766900690</v>
      </c>
      <c r="P493" s="122">
        <f t="shared" si="87"/>
        <v>0.73446239029049232</v>
      </c>
      <c r="Q493" s="31" t="str">
        <f t="shared" si="83"/>
        <v>ALTO</v>
      </c>
      <c r="R493" s="98"/>
      <c r="S493" s="32">
        <f>+I493*P493</f>
        <v>0.59435824024541384</v>
      </c>
      <c r="T493" s="31" t="str">
        <f t="shared" si="82"/>
        <v>MEDIO</v>
      </c>
    </row>
    <row r="494" spans="1:20" ht="38.25" x14ac:dyDescent="0.25">
      <c r="A494" s="154"/>
      <c r="B494" s="10" t="s">
        <v>258</v>
      </c>
      <c r="C494" s="3" t="s">
        <v>29</v>
      </c>
      <c r="D494" s="1" t="s">
        <v>261</v>
      </c>
      <c r="E494" s="54">
        <v>2856</v>
      </c>
      <c r="F494" s="131">
        <f>+'[1]PIND 2026'!I467</f>
        <v>809</v>
      </c>
      <c r="G494" s="49" t="s">
        <v>289</v>
      </c>
      <c r="H494" s="136">
        <f>+'[2]reporte T1'!K468</f>
        <v>896</v>
      </c>
      <c r="I494" s="55">
        <f t="shared" si="84"/>
        <v>1.107540173053152</v>
      </c>
      <c r="J494" s="31" t="str">
        <f t="shared" si="79"/>
        <v>MUY ALTO</v>
      </c>
      <c r="K494" s="33">
        <f>+[1]PINDTOTAL!L467</f>
        <v>662000000</v>
      </c>
      <c r="L494" s="33">
        <f>+'[3]2. DETALLADO MARZO 2026'!D499</f>
        <v>508085935</v>
      </c>
      <c r="M494" s="123">
        <f t="shared" si="85"/>
        <v>0.76750141238670699</v>
      </c>
      <c r="N494" s="33">
        <f>+'[3]2. DETALLADO MARZO 2026'!H499</f>
        <v>175400511</v>
      </c>
      <c r="O494" s="33">
        <f t="shared" si="86"/>
        <v>175400511</v>
      </c>
      <c r="P494" s="122">
        <f t="shared" si="87"/>
        <v>0.34521819817744021</v>
      </c>
      <c r="Q494" s="31" t="str">
        <f t="shared" si="83"/>
        <v>BAJO</v>
      </c>
      <c r="R494" s="98"/>
      <c r="S494" s="32">
        <f>+I494*P494</f>
        <v>0.38234302295053946</v>
      </c>
      <c r="T494" s="31" t="str">
        <f t="shared" si="82"/>
        <v>BAJO</v>
      </c>
    </row>
    <row r="495" spans="1:20" ht="38.25" x14ac:dyDescent="0.25">
      <c r="A495" s="154"/>
      <c r="B495" s="10" t="s">
        <v>258</v>
      </c>
      <c r="C495" s="3" t="s">
        <v>30</v>
      </c>
      <c r="D495" s="1" t="s">
        <v>261</v>
      </c>
      <c r="E495" s="54">
        <v>2559</v>
      </c>
      <c r="F495" s="131">
        <f>+'[1]PIND 2026'!I468</f>
        <v>1183</v>
      </c>
      <c r="G495" s="49" t="s">
        <v>289</v>
      </c>
      <c r="H495" s="136">
        <f>+'[2]reporte T1'!K469</f>
        <v>776</v>
      </c>
      <c r="I495" s="55">
        <f t="shared" si="84"/>
        <v>0.65595942519019446</v>
      </c>
      <c r="J495" s="31" t="str">
        <f t="shared" si="79"/>
        <v>ALTO</v>
      </c>
      <c r="K495" s="33">
        <f>+[1]PINDTOTAL!L468</f>
        <v>447000000</v>
      </c>
      <c r="L495" s="33">
        <f>+'[3]2. DETALLADO MARZO 2026'!D500</f>
        <v>576391710</v>
      </c>
      <c r="M495" s="123">
        <f t="shared" si="85"/>
        <v>1.2894669127516778</v>
      </c>
      <c r="N495" s="33">
        <f>+'[3]2. DETALLADO MARZO 2026'!H500</f>
        <v>173269611</v>
      </c>
      <c r="O495" s="33">
        <f t="shared" si="86"/>
        <v>173269611</v>
      </c>
      <c r="P495" s="122">
        <f t="shared" si="87"/>
        <v>0.30061086582942009</v>
      </c>
      <c r="Q495" s="31" t="str">
        <f t="shared" si="83"/>
        <v>BAJO</v>
      </c>
      <c r="R495" s="98"/>
      <c r="S495" s="32">
        <f>+I495*P495</f>
        <v>0.19718853075539308</v>
      </c>
      <c r="T495" s="31" t="str">
        <f t="shared" si="82"/>
        <v>MUY BAJO</v>
      </c>
    </row>
    <row r="496" spans="1:20" ht="38.25" x14ac:dyDescent="0.25">
      <c r="A496" s="154"/>
      <c r="B496" s="10" t="s">
        <v>258</v>
      </c>
      <c r="C496" s="3" t="s">
        <v>31</v>
      </c>
      <c r="D496" s="1" t="s">
        <v>261</v>
      </c>
      <c r="E496" s="54">
        <v>4718</v>
      </c>
      <c r="F496" s="131">
        <f>+'[1]PIND 2026'!I469</f>
        <v>1915</v>
      </c>
      <c r="G496" s="49" t="s">
        <v>289</v>
      </c>
      <c r="H496" s="136">
        <f>+'[2]reporte T1'!K470</f>
        <v>1051</v>
      </c>
      <c r="I496" s="55">
        <f t="shared" si="84"/>
        <v>0.54882506527415142</v>
      </c>
      <c r="J496" s="31" t="str">
        <f t="shared" si="79"/>
        <v>MEDIO</v>
      </c>
      <c r="K496" s="33">
        <f>+[1]PINDTOTAL!L469</f>
        <v>447000000</v>
      </c>
      <c r="L496" s="33">
        <f>+'[3]2. DETALLADO MARZO 2026'!D501</f>
        <v>459688484</v>
      </c>
      <c r="M496" s="123">
        <f t="shared" si="85"/>
        <v>1.0283858702460851</v>
      </c>
      <c r="N496" s="33">
        <f>+'[3]2. DETALLADO MARZO 2026'!H501</f>
        <v>168517251</v>
      </c>
      <c r="O496" s="33">
        <f t="shared" si="86"/>
        <v>168517251</v>
      </c>
      <c r="P496" s="122">
        <f t="shared" si="87"/>
        <v>0.3665901080088837</v>
      </c>
      <c r="Q496" s="31" t="str">
        <f t="shared" si="83"/>
        <v>BAJO</v>
      </c>
      <c r="R496" s="98"/>
      <c r="S496" s="32">
        <f>+I496*P496</f>
        <v>0.20119383995683382</v>
      </c>
      <c r="T496" s="31" t="str">
        <f t="shared" si="82"/>
        <v>BAJO</v>
      </c>
    </row>
    <row r="497" spans="1:20" ht="38.25" x14ac:dyDescent="0.25">
      <c r="A497" s="154"/>
      <c r="B497" s="10" t="s">
        <v>258</v>
      </c>
      <c r="C497" s="3" t="s">
        <v>27</v>
      </c>
      <c r="D497" s="1" t="s">
        <v>262</v>
      </c>
      <c r="E497" s="54">
        <v>1363</v>
      </c>
      <c r="F497" s="131">
        <f>+'[1]PIND 2026'!I470</f>
        <v>1430</v>
      </c>
      <c r="G497" s="49" t="s">
        <v>291</v>
      </c>
      <c r="H497" s="136">
        <f>+'[2]reporte T1'!K471</f>
        <v>0</v>
      </c>
      <c r="I497" s="55">
        <f t="shared" si="84"/>
        <v>0</v>
      </c>
      <c r="J497" s="31" t="str">
        <f t="shared" si="79"/>
        <v>MUY BAJO</v>
      </c>
      <c r="K497" s="33">
        <f>+[1]PINDTOTAL!L470</f>
        <v>0</v>
      </c>
      <c r="L497" s="33">
        <f>+'[3]2. DETALLADO MARZO 2026'!D502</f>
        <v>0</v>
      </c>
      <c r="M497" s="123" t="e">
        <f t="shared" si="85"/>
        <v>#DIV/0!</v>
      </c>
      <c r="N497" s="33">
        <f>+'[3]2. DETALLADO MARZO 2026'!H502</f>
        <v>0</v>
      </c>
      <c r="O497" s="33">
        <f t="shared" si="86"/>
        <v>0</v>
      </c>
      <c r="P497" s="122" t="e">
        <f t="shared" si="87"/>
        <v>#DIV/0!</v>
      </c>
      <c r="Q497" s="31" t="e">
        <f t="shared" si="83"/>
        <v>#DIV/0!</v>
      </c>
      <c r="R497" s="98"/>
      <c r="S497" s="32" t="e">
        <f>+I497*P497</f>
        <v>#DIV/0!</v>
      </c>
      <c r="T497" s="31" t="e">
        <f t="shared" si="82"/>
        <v>#DIV/0!</v>
      </c>
    </row>
    <row r="498" spans="1:20" ht="38.25" x14ac:dyDescent="0.25">
      <c r="A498" s="154"/>
      <c r="B498" s="10" t="s">
        <v>258</v>
      </c>
      <c r="C498" s="3" t="s">
        <v>29</v>
      </c>
      <c r="D498" s="1" t="s">
        <v>262</v>
      </c>
      <c r="E498" s="54">
        <v>228</v>
      </c>
      <c r="F498" s="131">
        <f>+'[1]PIND 2026'!I471</f>
        <v>300</v>
      </c>
      <c r="G498" s="49" t="s">
        <v>291</v>
      </c>
      <c r="H498" s="136">
        <f>+'[2]reporte T1'!K472</f>
        <v>0</v>
      </c>
      <c r="I498" s="55">
        <f t="shared" si="84"/>
        <v>0</v>
      </c>
      <c r="J498" s="31" t="str">
        <f t="shared" si="79"/>
        <v>MUY BAJO</v>
      </c>
      <c r="K498" s="33">
        <f>+[1]PINDTOTAL!L471</f>
        <v>0</v>
      </c>
      <c r="L498" s="33">
        <f>+'[3]2. DETALLADO MARZO 2026'!D503</f>
        <v>0</v>
      </c>
      <c r="M498" s="123" t="e">
        <f t="shared" si="85"/>
        <v>#DIV/0!</v>
      </c>
      <c r="N498" s="33">
        <f>+'[3]2. DETALLADO MARZO 2026'!H503</f>
        <v>0</v>
      </c>
      <c r="O498" s="33">
        <f t="shared" si="86"/>
        <v>0</v>
      </c>
      <c r="P498" s="122" t="e">
        <f t="shared" si="87"/>
        <v>#DIV/0!</v>
      </c>
      <c r="Q498" s="31" t="e">
        <f t="shared" si="83"/>
        <v>#DIV/0!</v>
      </c>
      <c r="R498" s="98"/>
      <c r="S498" s="32" t="e">
        <f>+I498*P498</f>
        <v>#DIV/0!</v>
      </c>
      <c r="T498" s="31" t="e">
        <f t="shared" si="82"/>
        <v>#DIV/0!</v>
      </c>
    </row>
    <row r="499" spans="1:20" ht="38.25" x14ac:dyDescent="0.25">
      <c r="A499" s="154"/>
      <c r="B499" s="10" t="s">
        <v>258</v>
      </c>
      <c r="C499" s="3" t="s">
        <v>30</v>
      </c>
      <c r="D499" s="1" t="s">
        <v>262</v>
      </c>
      <c r="E499" s="54">
        <v>233</v>
      </c>
      <c r="F499" s="131">
        <f>+'[1]PIND 2026'!I472</f>
        <v>300</v>
      </c>
      <c r="G499" s="49" t="s">
        <v>291</v>
      </c>
      <c r="H499" s="136">
        <f>+'[2]reporte T1'!K473</f>
        <v>0</v>
      </c>
      <c r="I499" s="55">
        <f t="shared" si="84"/>
        <v>0</v>
      </c>
      <c r="J499" s="31" t="str">
        <f t="shared" si="79"/>
        <v>MUY BAJO</v>
      </c>
      <c r="K499" s="33">
        <f>+[1]PINDTOTAL!L472</f>
        <v>0</v>
      </c>
      <c r="L499" s="33">
        <f>+'[3]2. DETALLADO MARZO 2026'!D504</f>
        <v>0</v>
      </c>
      <c r="M499" s="123" t="e">
        <f t="shared" si="85"/>
        <v>#DIV/0!</v>
      </c>
      <c r="N499" s="33">
        <f>+'[3]2. DETALLADO MARZO 2026'!H504</f>
        <v>0</v>
      </c>
      <c r="O499" s="33">
        <f t="shared" si="86"/>
        <v>0</v>
      </c>
      <c r="P499" s="122" t="e">
        <f t="shared" si="87"/>
        <v>#DIV/0!</v>
      </c>
      <c r="Q499" s="31" t="e">
        <f t="shared" si="83"/>
        <v>#DIV/0!</v>
      </c>
      <c r="R499" s="98"/>
      <c r="S499" s="32" t="e">
        <f>+I499*P499</f>
        <v>#DIV/0!</v>
      </c>
      <c r="T499" s="31" t="e">
        <f t="shared" si="82"/>
        <v>#DIV/0!</v>
      </c>
    </row>
    <row r="500" spans="1:20" ht="38.25" x14ac:dyDescent="0.25">
      <c r="A500" s="154"/>
      <c r="B500" s="10" t="s">
        <v>258</v>
      </c>
      <c r="C500" s="3" t="s">
        <v>31</v>
      </c>
      <c r="D500" s="1" t="s">
        <v>263</v>
      </c>
      <c r="E500" s="54">
        <v>498</v>
      </c>
      <c r="F500" s="131">
        <f>+'[1]PIND 2026'!I473</f>
        <v>500</v>
      </c>
      <c r="G500" s="49" t="s">
        <v>291</v>
      </c>
      <c r="H500" s="136">
        <f>+'[2]reporte T1'!K474</f>
        <v>0</v>
      </c>
      <c r="I500" s="55">
        <f t="shared" si="84"/>
        <v>0</v>
      </c>
      <c r="J500" s="31" t="str">
        <f t="shared" si="79"/>
        <v>MUY BAJO</v>
      </c>
      <c r="K500" s="33">
        <f>+[1]PINDTOTAL!L473</f>
        <v>0</v>
      </c>
      <c r="L500" s="33">
        <f>+'[3]2. DETALLADO MARZO 2026'!D505</f>
        <v>0</v>
      </c>
      <c r="M500" s="123" t="e">
        <f t="shared" si="85"/>
        <v>#DIV/0!</v>
      </c>
      <c r="N500" s="33">
        <f>+'[3]2. DETALLADO MARZO 2026'!H505</f>
        <v>0</v>
      </c>
      <c r="O500" s="33">
        <f t="shared" si="86"/>
        <v>0</v>
      </c>
      <c r="P500" s="122" t="e">
        <f t="shared" si="87"/>
        <v>#DIV/0!</v>
      </c>
      <c r="Q500" s="31" t="s">
        <v>293</v>
      </c>
      <c r="R500" s="98"/>
      <c r="S500" s="32" t="e">
        <f>+I500*P500</f>
        <v>#DIV/0!</v>
      </c>
      <c r="T500" s="31" t="s">
        <v>293</v>
      </c>
    </row>
    <row r="501" spans="1:20" ht="38.25" x14ac:dyDescent="0.25">
      <c r="A501" s="154"/>
      <c r="B501" s="10" t="s">
        <v>258</v>
      </c>
      <c r="C501" s="3" t="s">
        <v>27</v>
      </c>
      <c r="D501" s="1" t="s">
        <v>264</v>
      </c>
      <c r="E501" s="54">
        <v>470</v>
      </c>
      <c r="F501" s="131">
        <f>+'[1]PIND 2026'!I474</f>
        <v>700</v>
      </c>
      <c r="G501" s="49" t="s">
        <v>291</v>
      </c>
      <c r="H501" s="136">
        <f>+'[2]reporte T1'!K475</f>
        <v>72</v>
      </c>
      <c r="I501" s="55">
        <f t="shared" si="84"/>
        <v>0.10285714285714286</v>
      </c>
      <c r="J501" s="31" t="str">
        <f t="shared" si="79"/>
        <v>MUY BAJO</v>
      </c>
      <c r="K501" s="33">
        <f>+[1]PINDTOTAL!L474</f>
        <v>0</v>
      </c>
      <c r="L501" s="33">
        <f>+'[3]2. DETALLADO MARZO 2026'!D506</f>
        <v>24350835</v>
      </c>
      <c r="M501" s="123" t="e">
        <f t="shared" si="85"/>
        <v>#DIV/0!</v>
      </c>
      <c r="N501" s="33">
        <f>+'[3]2. DETALLADO MARZO 2026'!H506</f>
        <v>11100000</v>
      </c>
      <c r="O501" s="33">
        <f t="shared" si="86"/>
        <v>11100000</v>
      </c>
      <c r="P501" s="122">
        <f t="shared" si="87"/>
        <v>0.45583652470233565</v>
      </c>
      <c r="Q501" s="31" t="str">
        <f t="shared" ref="Q501:Q520" si="88">IF(P501&lt;=20%,"MUY BAJO",IF(AND(P501&gt;20%,P501&lt;=40%),"BAJO",IF(AND(P501&gt;40%,P501&lt;=60%),"MEDIO",IF(AND(P501&gt;60%,P501&lt;=80%),"ALTO","MUY ALTO"))))</f>
        <v>MEDIO</v>
      </c>
      <c r="R501" s="98"/>
      <c r="S501" s="32">
        <f>+I501*P501</f>
        <v>4.6886042540811669E-2</v>
      </c>
      <c r="T501" s="31" t="str">
        <f t="shared" si="82"/>
        <v>MUY BAJO</v>
      </c>
    </row>
    <row r="502" spans="1:20" ht="38.25" x14ac:dyDescent="0.25">
      <c r="A502" s="154"/>
      <c r="B502" s="10" t="s">
        <v>258</v>
      </c>
      <c r="C502" s="3" t="s">
        <v>29</v>
      </c>
      <c r="D502" s="1" t="s">
        <v>264</v>
      </c>
      <c r="E502" s="54">
        <v>90</v>
      </c>
      <c r="F502" s="131">
        <f>+'[1]PIND 2026'!I475</f>
        <v>100</v>
      </c>
      <c r="G502" s="49" t="s">
        <v>291</v>
      </c>
      <c r="H502" s="136">
        <f>+'[2]reporte T1'!K476</f>
        <v>11</v>
      </c>
      <c r="I502" s="55">
        <f t="shared" si="84"/>
        <v>0.11</v>
      </c>
      <c r="J502" s="31" t="str">
        <f t="shared" si="79"/>
        <v>MUY BAJO</v>
      </c>
      <c r="K502" s="33">
        <f>+[1]PINDTOTAL!L475</f>
        <v>0</v>
      </c>
      <c r="L502" s="33">
        <f>+'[3]2. DETALLADO MARZO 2026'!D507</f>
        <v>0</v>
      </c>
      <c r="M502" s="123" t="e">
        <f t="shared" si="85"/>
        <v>#DIV/0!</v>
      </c>
      <c r="N502" s="33">
        <f>+'[3]2. DETALLADO MARZO 2026'!H507</f>
        <v>0</v>
      </c>
      <c r="O502" s="33">
        <f t="shared" si="86"/>
        <v>0</v>
      </c>
      <c r="P502" s="122" t="e">
        <f t="shared" si="87"/>
        <v>#DIV/0!</v>
      </c>
      <c r="Q502" s="31" t="e">
        <f t="shared" si="88"/>
        <v>#DIV/0!</v>
      </c>
      <c r="R502" s="98"/>
      <c r="S502" s="32" t="e">
        <f>+I502*P502</f>
        <v>#DIV/0!</v>
      </c>
      <c r="T502" s="31" t="e">
        <f t="shared" si="82"/>
        <v>#DIV/0!</v>
      </c>
    </row>
    <row r="503" spans="1:20" ht="38.25" x14ac:dyDescent="0.25">
      <c r="A503" s="154"/>
      <c r="B503" s="10" t="s">
        <v>258</v>
      </c>
      <c r="C503" s="3" t="s">
        <v>30</v>
      </c>
      <c r="D503" s="1" t="s">
        <v>264</v>
      </c>
      <c r="E503" s="54">
        <v>90</v>
      </c>
      <c r="F503" s="131">
        <f>+'[1]PIND 2026'!I476</f>
        <v>100</v>
      </c>
      <c r="G503" s="49" t="s">
        <v>291</v>
      </c>
      <c r="H503" s="136">
        <f>+'[2]reporte T1'!K477</f>
        <v>14</v>
      </c>
      <c r="I503" s="55">
        <f t="shared" si="84"/>
        <v>0.14000000000000001</v>
      </c>
      <c r="J503" s="31" t="str">
        <f t="shared" si="79"/>
        <v>MUY BAJO</v>
      </c>
      <c r="K503" s="33">
        <f>+[1]PINDTOTAL!L476</f>
        <v>0</v>
      </c>
      <c r="L503" s="33">
        <f>+'[3]2. DETALLADO MARZO 2026'!D508</f>
        <v>0</v>
      </c>
      <c r="M503" s="123" t="e">
        <f t="shared" si="85"/>
        <v>#DIV/0!</v>
      </c>
      <c r="N503" s="33">
        <f>+'[3]2. DETALLADO MARZO 2026'!H508</f>
        <v>0</v>
      </c>
      <c r="O503" s="33">
        <f t="shared" si="86"/>
        <v>0</v>
      </c>
      <c r="P503" s="122" t="e">
        <f t="shared" si="87"/>
        <v>#DIV/0!</v>
      </c>
      <c r="Q503" s="31" t="e">
        <f t="shared" si="88"/>
        <v>#DIV/0!</v>
      </c>
      <c r="R503" s="98"/>
      <c r="S503" s="32" t="e">
        <f>+I503*P503</f>
        <v>#DIV/0!</v>
      </c>
      <c r="T503" s="31" t="e">
        <f t="shared" si="82"/>
        <v>#DIV/0!</v>
      </c>
    </row>
    <row r="504" spans="1:20" ht="38.25" x14ac:dyDescent="0.25">
      <c r="A504" s="154"/>
      <c r="B504" s="10" t="s">
        <v>258</v>
      </c>
      <c r="C504" s="3" t="s">
        <v>31</v>
      </c>
      <c r="D504" s="1" t="s">
        <v>264</v>
      </c>
      <c r="E504" s="54">
        <v>120</v>
      </c>
      <c r="F504" s="131">
        <f>+'[1]PIND 2026'!I477</f>
        <v>150</v>
      </c>
      <c r="G504" s="49" t="s">
        <v>291</v>
      </c>
      <c r="H504" s="136">
        <f>+'[2]reporte T1'!K478</f>
        <v>16</v>
      </c>
      <c r="I504" s="55">
        <f t="shared" si="84"/>
        <v>0.10666666666666667</v>
      </c>
      <c r="J504" s="31" t="str">
        <f t="shared" si="79"/>
        <v>MUY BAJO</v>
      </c>
      <c r="K504" s="33">
        <f>+[1]PINDTOTAL!L477</f>
        <v>0</v>
      </c>
      <c r="L504" s="33">
        <f>+'[3]2. DETALLADO MARZO 2026'!D509</f>
        <v>0</v>
      </c>
      <c r="M504" s="123" t="e">
        <f t="shared" si="85"/>
        <v>#DIV/0!</v>
      </c>
      <c r="N504" s="33">
        <f>+'[3]2. DETALLADO MARZO 2026'!H509</f>
        <v>0</v>
      </c>
      <c r="O504" s="33">
        <f t="shared" si="86"/>
        <v>0</v>
      </c>
      <c r="P504" s="122" t="e">
        <f t="shared" si="87"/>
        <v>#DIV/0!</v>
      </c>
      <c r="Q504" s="31" t="e">
        <f t="shared" si="88"/>
        <v>#DIV/0!</v>
      </c>
      <c r="R504" s="98"/>
      <c r="S504" s="32" t="e">
        <f>+I504*P504</f>
        <v>#DIV/0!</v>
      </c>
      <c r="T504" s="31" t="e">
        <f t="shared" si="82"/>
        <v>#DIV/0!</v>
      </c>
    </row>
    <row r="505" spans="1:20" ht="63.75" x14ac:dyDescent="0.25">
      <c r="A505" s="154"/>
      <c r="B505" s="10" t="s">
        <v>258</v>
      </c>
      <c r="C505" s="3" t="s">
        <v>27</v>
      </c>
      <c r="D505" s="1" t="s">
        <v>265</v>
      </c>
      <c r="E505" s="54">
        <v>29568</v>
      </c>
      <c r="F505" s="131">
        <f>+'[1]PIND 2026'!I478</f>
        <v>1700</v>
      </c>
      <c r="G505" s="49" t="s">
        <v>290</v>
      </c>
      <c r="H505" s="136">
        <f>+'[2]reporte T1'!K479</f>
        <v>803</v>
      </c>
      <c r="I505" s="55">
        <f t="shared" si="84"/>
        <v>0.47235294117647059</v>
      </c>
      <c r="J505" s="31" t="str">
        <f t="shared" si="79"/>
        <v>MEDIO</v>
      </c>
      <c r="K505" s="33">
        <f>+[1]PINDTOTAL!L478</f>
        <v>94359000</v>
      </c>
      <c r="L505" s="33">
        <f>+'[3]2. DETALLADO MARZO 2026'!D510</f>
        <v>265214260</v>
      </c>
      <c r="M505" s="123">
        <f t="shared" si="85"/>
        <v>2.8106938394853698</v>
      </c>
      <c r="N505" s="33">
        <f>+'[3]2. DETALLADO MARZO 2026'!H510</f>
        <v>84756400</v>
      </c>
      <c r="O505" s="33">
        <f t="shared" si="86"/>
        <v>84756400</v>
      </c>
      <c r="P505" s="122">
        <f t="shared" si="87"/>
        <v>0.31957708458059531</v>
      </c>
      <c r="Q505" s="31" t="str">
        <f t="shared" si="88"/>
        <v>BAJO</v>
      </c>
      <c r="R505" s="98"/>
      <c r="S505" s="32">
        <f>+I505*P505</f>
        <v>0.15095317583424589</v>
      </c>
      <c r="T505" s="31" t="str">
        <f t="shared" si="82"/>
        <v>MUY BAJO</v>
      </c>
    </row>
    <row r="506" spans="1:20" ht="51" x14ac:dyDescent="0.25">
      <c r="A506" s="154"/>
      <c r="B506" s="10" t="s">
        <v>258</v>
      </c>
      <c r="C506" s="3" t="s">
        <v>29</v>
      </c>
      <c r="D506" s="1" t="s">
        <v>266</v>
      </c>
      <c r="E506" s="54"/>
      <c r="F506" s="131">
        <f>+'[1]PIND 2026'!I479</f>
        <v>240</v>
      </c>
      <c r="G506" s="49" t="s">
        <v>290</v>
      </c>
      <c r="H506" s="136">
        <f>+'[2]reporte T1'!K480</f>
        <v>102</v>
      </c>
      <c r="I506" s="55">
        <f t="shared" si="84"/>
        <v>0.42499999999999999</v>
      </c>
      <c r="J506" s="31" t="str">
        <f t="shared" si="79"/>
        <v>MEDIO</v>
      </c>
      <c r="K506" s="33">
        <f>+[1]PINDTOTAL!L479</f>
        <v>3000000</v>
      </c>
      <c r="L506" s="33">
        <f>+'[3]2. DETALLADO MARZO 2026'!D511</f>
        <v>148605370</v>
      </c>
      <c r="M506" s="123">
        <f t="shared" si="85"/>
        <v>49.535123333333331</v>
      </c>
      <c r="N506" s="33">
        <f>+'[3]2. DETALLADO MARZO 2026'!H511</f>
        <v>0</v>
      </c>
      <c r="O506" s="33">
        <f t="shared" si="86"/>
        <v>0</v>
      </c>
      <c r="P506" s="122">
        <f t="shared" si="87"/>
        <v>0</v>
      </c>
      <c r="Q506" s="31" t="str">
        <f t="shared" si="88"/>
        <v>MUY BAJO</v>
      </c>
      <c r="R506" s="98"/>
      <c r="S506" s="32">
        <f>+I506*P506</f>
        <v>0</v>
      </c>
      <c r="T506" s="31" t="str">
        <f t="shared" si="82"/>
        <v>MUY BAJO</v>
      </c>
    </row>
    <row r="507" spans="1:20" ht="51" x14ac:dyDescent="0.25">
      <c r="A507" s="154"/>
      <c r="B507" s="10" t="s">
        <v>258</v>
      </c>
      <c r="C507" s="3" t="s">
        <v>30</v>
      </c>
      <c r="D507" s="1" t="s">
        <v>266</v>
      </c>
      <c r="E507" s="54"/>
      <c r="F507" s="131">
        <f>+'[1]PIND 2026'!I480</f>
        <v>150</v>
      </c>
      <c r="G507" s="49" t="s">
        <v>290</v>
      </c>
      <c r="H507" s="136">
        <f>+'[2]reporte T1'!K481</f>
        <v>157</v>
      </c>
      <c r="I507" s="55">
        <f t="shared" si="84"/>
        <v>1.0466666666666666</v>
      </c>
      <c r="J507" s="31" t="str">
        <f t="shared" si="79"/>
        <v>MUY ALTO</v>
      </c>
      <c r="K507" s="33">
        <f>+[1]PINDTOTAL!L480</f>
        <v>3000000</v>
      </c>
      <c r="L507" s="33">
        <f>+'[3]2. DETALLADO MARZO 2026'!D512</f>
        <v>213851360</v>
      </c>
      <c r="M507" s="123">
        <f t="shared" si="85"/>
        <v>71.283786666666671</v>
      </c>
      <c r="N507" s="33">
        <f>+'[3]2. DETALLADO MARZO 2026'!H512</f>
        <v>0</v>
      </c>
      <c r="O507" s="33">
        <f t="shared" si="86"/>
        <v>0</v>
      </c>
      <c r="P507" s="122">
        <f t="shared" si="87"/>
        <v>0</v>
      </c>
      <c r="Q507" s="31" t="str">
        <f t="shared" si="88"/>
        <v>MUY BAJO</v>
      </c>
      <c r="R507" s="98"/>
      <c r="S507" s="32">
        <f>+I507*P507</f>
        <v>0</v>
      </c>
      <c r="T507" s="31" t="str">
        <f t="shared" si="82"/>
        <v>MUY BAJO</v>
      </c>
    </row>
    <row r="508" spans="1:20" ht="51" x14ac:dyDescent="0.25">
      <c r="A508" s="154"/>
      <c r="B508" s="10" t="s">
        <v>258</v>
      </c>
      <c r="C508" s="3" t="s">
        <v>31</v>
      </c>
      <c r="D508" s="1" t="s">
        <v>266</v>
      </c>
      <c r="E508" s="54"/>
      <c r="F508" s="131">
        <f>+'[1]PIND 2026'!I481</f>
        <v>500</v>
      </c>
      <c r="G508" s="49" t="s">
        <v>290</v>
      </c>
      <c r="H508" s="136">
        <f>+'[2]reporte T1'!K482</f>
        <v>191</v>
      </c>
      <c r="I508" s="55">
        <f t="shared" si="84"/>
        <v>0.38200000000000001</v>
      </c>
      <c r="J508" s="31" t="str">
        <f t="shared" si="79"/>
        <v>BAJO</v>
      </c>
      <c r="K508" s="33">
        <f>+[1]PINDTOTAL!L481</f>
        <v>5000000</v>
      </c>
      <c r="L508" s="33">
        <f>+'[3]2. DETALLADO MARZO 2026'!D513</f>
        <v>78995660</v>
      </c>
      <c r="M508" s="123">
        <f t="shared" si="85"/>
        <v>15.799132</v>
      </c>
      <c r="N508" s="33">
        <f>+'[3]2. DETALLADO MARZO 2026'!H513</f>
        <v>0</v>
      </c>
      <c r="O508" s="33">
        <f t="shared" si="86"/>
        <v>0</v>
      </c>
      <c r="P508" s="122">
        <f t="shared" si="87"/>
        <v>0</v>
      </c>
      <c r="Q508" s="31" t="str">
        <f t="shared" si="88"/>
        <v>MUY BAJO</v>
      </c>
      <c r="R508" s="98"/>
      <c r="S508" s="32">
        <f>+I508*P508</f>
        <v>0</v>
      </c>
      <c r="T508" s="31" t="str">
        <f t="shared" si="82"/>
        <v>MUY BAJO</v>
      </c>
    </row>
    <row r="509" spans="1:20" ht="38.25" x14ac:dyDescent="0.25">
      <c r="A509" s="154"/>
      <c r="B509" s="10" t="s">
        <v>258</v>
      </c>
      <c r="C509" s="3" t="s">
        <v>27</v>
      </c>
      <c r="D509" s="1" t="s">
        <v>267</v>
      </c>
      <c r="E509" s="54">
        <v>4479</v>
      </c>
      <c r="F509" s="131">
        <f>+'[1]PIND 2026'!I482</f>
        <v>400</v>
      </c>
      <c r="G509" s="49" t="s">
        <v>289</v>
      </c>
      <c r="H509" s="136">
        <f>+'[2]reporte T1'!K483</f>
        <v>0</v>
      </c>
      <c r="I509" s="55">
        <f t="shared" si="84"/>
        <v>0</v>
      </c>
      <c r="J509" s="31" t="str">
        <f t="shared" si="79"/>
        <v>MUY BAJO</v>
      </c>
      <c r="K509" s="33">
        <f>+[1]PINDTOTAL!L482</f>
        <v>200000000</v>
      </c>
      <c r="L509" s="33">
        <f>+'[3]2. DETALLADO MARZO 2026'!D514</f>
        <v>54236283</v>
      </c>
      <c r="M509" s="123">
        <f t="shared" si="85"/>
        <v>0.27118141499999998</v>
      </c>
      <c r="N509" s="33">
        <f>+'[3]2. DETALLADO MARZO 2026'!H514</f>
        <v>38561855</v>
      </c>
      <c r="O509" s="33">
        <f t="shared" si="86"/>
        <v>38561855</v>
      </c>
      <c r="P509" s="122">
        <f t="shared" si="87"/>
        <v>0.71099737789921924</v>
      </c>
      <c r="Q509" s="31" t="str">
        <f t="shared" si="88"/>
        <v>ALTO</v>
      </c>
      <c r="R509" s="98"/>
      <c r="S509" s="32">
        <f>+I509*P509</f>
        <v>0</v>
      </c>
      <c r="T509" s="31" t="str">
        <f t="shared" si="82"/>
        <v>MUY BAJO</v>
      </c>
    </row>
    <row r="510" spans="1:20" ht="38.25" x14ac:dyDescent="0.25">
      <c r="A510" s="154"/>
      <c r="B510" s="10" t="s">
        <v>258</v>
      </c>
      <c r="C510" s="3" t="s">
        <v>29</v>
      </c>
      <c r="D510" s="1" t="s">
        <v>267</v>
      </c>
      <c r="E510" s="54">
        <v>460</v>
      </c>
      <c r="F510" s="131">
        <f>+'[1]PIND 2026'!I483</f>
        <v>100</v>
      </c>
      <c r="G510" s="49" t="s">
        <v>289</v>
      </c>
      <c r="H510" s="136">
        <f>+'[2]reporte T1'!K484</f>
        <v>0</v>
      </c>
      <c r="I510" s="55">
        <f t="shared" si="84"/>
        <v>0</v>
      </c>
      <c r="J510" s="31" t="str">
        <f t="shared" si="79"/>
        <v>MUY BAJO</v>
      </c>
      <c r="K510" s="33">
        <f>+[1]PINDTOTAL!L483</f>
        <v>50000000</v>
      </c>
      <c r="L510" s="33">
        <f>+'[3]2. DETALLADO MARZO 2026'!D515</f>
        <v>3729600</v>
      </c>
      <c r="M510" s="123">
        <f t="shared" si="85"/>
        <v>7.4592000000000006E-2</v>
      </c>
      <c r="N510" s="33">
        <f>+'[3]2. DETALLADO MARZO 2026'!H515</f>
        <v>0</v>
      </c>
      <c r="O510" s="33">
        <f t="shared" si="86"/>
        <v>0</v>
      </c>
      <c r="P510" s="122">
        <f t="shared" si="87"/>
        <v>0</v>
      </c>
      <c r="Q510" s="31" t="str">
        <f t="shared" si="88"/>
        <v>MUY BAJO</v>
      </c>
      <c r="R510" s="98"/>
      <c r="S510" s="32">
        <f>+I510*P510</f>
        <v>0</v>
      </c>
      <c r="T510" s="31" t="str">
        <f t="shared" si="82"/>
        <v>MUY BAJO</v>
      </c>
    </row>
    <row r="511" spans="1:20" ht="38.25" x14ac:dyDescent="0.25">
      <c r="A511" s="154"/>
      <c r="B511" s="10" t="s">
        <v>258</v>
      </c>
      <c r="C511" s="3" t="s">
        <v>30</v>
      </c>
      <c r="D511" s="1" t="s">
        <v>267</v>
      </c>
      <c r="E511" s="54">
        <v>356</v>
      </c>
      <c r="F511" s="131">
        <f>+'[1]PIND 2026'!I484</f>
        <v>100</v>
      </c>
      <c r="G511" s="49" t="s">
        <v>289</v>
      </c>
      <c r="H511" s="136">
        <f>+'[2]reporte T1'!K485</f>
        <v>0</v>
      </c>
      <c r="I511" s="55">
        <f t="shared" si="84"/>
        <v>0</v>
      </c>
      <c r="J511" s="31" t="str">
        <f t="shared" ref="J511:J550" si="89">IF(I511&lt;=20%,"MUY BAJO",IF(AND(I511&gt;20%,I511&lt;=40%),"BAJO",IF(AND(I511&gt;40%,I511&lt;=60%),"MEDIO",IF(AND(I511&gt;60%,I511&lt;=80%),"ALTO","MUY ALTO"))))</f>
        <v>MUY BAJO</v>
      </c>
      <c r="K511" s="33">
        <f>+[1]PINDTOTAL!L484</f>
        <v>50000000</v>
      </c>
      <c r="L511" s="33">
        <f>+'[3]2. DETALLADO MARZO 2026'!D516</f>
        <v>3729600</v>
      </c>
      <c r="M511" s="123">
        <f t="shared" si="85"/>
        <v>7.4592000000000006E-2</v>
      </c>
      <c r="N511" s="33">
        <f>+'[3]2. DETALLADO MARZO 2026'!H516</f>
        <v>0</v>
      </c>
      <c r="O511" s="33">
        <f t="shared" si="86"/>
        <v>0</v>
      </c>
      <c r="P511" s="122">
        <f t="shared" si="87"/>
        <v>0</v>
      </c>
      <c r="Q511" s="31" t="str">
        <f t="shared" si="88"/>
        <v>MUY BAJO</v>
      </c>
      <c r="R511" s="98"/>
      <c r="S511" s="32">
        <f>+I511*P511</f>
        <v>0</v>
      </c>
      <c r="T511" s="31" t="str">
        <f t="shared" si="82"/>
        <v>MUY BAJO</v>
      </c>
    </row>
    <row r="512" spans="1:20" ht="38.25" x14ac:dyDescent="0.25">
      <c r="A512" s="154"/>
      <c r="B512" s="10" t="s">
        <v>258</v>
      </c>
      <c r="C512" s="3" t="s">
        <v>31</v>
      </c>
      <c r="D512" s="1" t="s">
        <v>267</v>
      </c>
      <c r="E512" s="54">
        <v>704</v>
      </c>
      <c r="F512" s="131">
        <f>+'[1]PIND 2026'!I485</f>
        <v>120</v>
      </c>
      <c r="G512" s="49" t="s">
        <v>289</v>
      </c>
      <c r="H512" s="136">
        <f>+'[2]reporte T1'!K486</f>
        <v>0</v>
      </c>
      <c r="I512" s="55">
        <f t="shared" si="84"/>
        <v>0</v>
      </c>
      <c r="J512" s="31" t="str">
        <f t="shared" si="89"/>
        <v>MUY BAJO</v>
      </c>
      <c r="K512" s="33">
        <f>+[1]PINDTOTAL!L485</f>
        <v>70000000</v>
      </c>
      <c r="L512" s="33">
        <f>+'[3]2. DETALLADO MARZO 2026'!D517</f>
        <v>3729600</v>
      </c>
      <c r="M512" s="123">
        <f t="shared" si="85"/>
        <v>5.3280000000000001E-2</v>
      </c>
      <c r="N512" s="33">
        <f>+'[3]2. DETALLADO MARZO 2026'!H517</f>
        <v>0</v>
      </c>
      <c r="O512" s="33">
        <f t="shared" si="86"/>
        <v>0</v>
      </c>
      <c r="P512" s="122">
        <f t="shared" si="87"/>
        <v>0</v>
      </c>
      <c r="Q512" s="31" t="str">
        <f t="shared" si="88"/>
        <v>MUY BAJO</v>
      </c>
      <c r="R512" s="98"/>
      <c r="S512" s="32">
        <f>+I512*P512</f>
        <v>0</v>
      </c>
      <c r="T512" s="31" t="str">
        <f t="shared" si="82"/>
        <v>MUY BAJO</v>
      </c>
    </row>
    <row r="513" spans="1:20" ht="38.25" x14ac:dyDescent="0.25">
      <c r="A513" s="154"/>
      <c r="B513" s="10" t="s">
        <v>258</v>
      </c>
      <c r="C513" s="3" t="s">
        <v>27</v>
      </c>
      <c r="D513" s="1" t="s">
        <v>268</v>
      </c>
      <c r="E513" s="54">
        <v>4479</v>
      </c>
      <c r="F513" s="131">
        <f>+'[1]PIND 2026'!I486</f>
        <v>1800</v>
      </c>
      <c r="G513" s="49" t="s">
        <v>289</v>
      </c>
      <c r="H513" s="136">
        <f>+'[2]reporte T1'!K487</f>
        <v>1265</v>
      </c>
      <c r="I513" s="55">
        <f t="shared" si="84"/>
        <v>0.70277777777777772</v>
      </c>
      <c r="J513" s="31" t="str">
        <f t="shared" si="89"/>
        <v>ALTO</v>
      </c>
      <c r="K513" s="33">
        <f>+[1]PINDTOTAL!L486</f>
        <v>51000000</v>
      </c>
      <c r="L513" s="33">
        <f>+'[3]2. DETALLADO MARZO 2026'!D518</f>
        <v>38369379</v>
      </c>
      <c r="M513" s="123">
        <f t="shared" si="85"/>
        <v>0.7523407647058824</v>
      </c>
      <c r="N513" s="33">
        <f>+'[3]2. DETALLADO MARZO 2026'!H518</f>
        <v>27043388</v>
      </c>
      <c r="O513" s="33">
        <f t="shared" si="86"/>
        <v>27043388</v>
      </c>
      <c r="P513" s="122">
        <f t="shared" si="87"/>
        <v>0.70481693227299824</v>
      </c>
      <c r="Q513" s="31" t="str">
        <f t="shared" si="88"/>
        <v>ALTO</v>
      </c>
      <c r="R513" s="98"/>
      <c r="S513" s="32">
        <f>+I513*P513</f>
        <v>0.49532967740296818</v>
      </c>
      <c r="T513" s="31" t="str">
        <f t="shared" si="82"/>
        <v>MEDIO</v>
      </c>
    </row>
    <row r="514" spans="1:20" ht="38.25" x14ac:dyDescent="0.25">
      <c r="A514" s="154"/>
      <c r="B514" s="10" t="s">
        <v>258</v>
      </c>
      <c r="C514" s="3" t="s">
        <v>29</v>
      </c>
      <c r="D514" s="1" t="s">
        <v>268</v>
      </c>
      <c r="E514" s="54">
        <v>460</v>
      </c>
      <c r="F514" s="131">
        <f>+'[1]PIND 2026'!I487</f>
        <v>200</v>
      </c>
      <c r="G514" s="49" t="s">
        <v>289</v>
      </c>
      <c r="H514" s="136">
        <f>+'[2]reporte T1'!K488</f>
        <v>139</v>
      </c>
      <c r="I514" s="55">
        <f t="shared" si="84"/>
        <v>0.69499999999999995</v>
      </c>
      <c r="J514" s="31" t="str">
        <f t="shared" si="89"/>
        <v>ALTO</v>
      </c>
      <c r="K514" s="33">
        <f>+[1]PINDTOTAL!L487</f>
        <v>12000000</v>
      </c>
      <c r="L514" s="33">
        <f>+'[3]2. DETALLADO MARZO 2026'!D519</f>
        <v>3729600</v>
      </c>
      <c r="M514" s="123">
        <f t="shared" si="85"/>
        <v>0.31080000000000002</v>
      </c>
      <c r="N514" s="33">
        <f>+'[3]2. DETALLADO MARZO 2026'!H519</f>
        <v>0</v>
      </c>
      <c r="O514" s="33">
        <f t="shared" si="86"/>
        <v>0</v>
      </c>
      <c r="P514" s="122">
        <f t="shared" si="87"/>
        <v>0</v>
      </c>
      <c r="Q514" s="31" t="str">
        <f t="shared" si="88"/>
        <v>MUY BAJO</v>
      </c>
      <c r="R514" s="98"/>
      <c r="S514" s="32">
        <f>+I514*P514</f>
        <v>0</v>
      </c>
      <c r="T514" s="31" t="str">
        <f t="shared" si="82"/>
        <v>MUY BAJO</v>
      </c>
    </row>
    <row r="515" spans="1:20" ht="38.25" x14ac:dyDescent="0.25">
      <c r="A515" s="154"/>
      <c r="B515" s="10" t="s">
        <v>258</v>
      </c>
      <c r="C515" s="3" t="s">
        <v>30</v>
      </c>
      <c r="D515" s="1" t="s">
        <v>268</v>
      </c>
      <c r="E515" s="54">
        <v>356</v>
      </c>
      <c r="F515" s="131">
        <f>+'[1]PIND 2026'!I488</f>
        <v>150</v>
      </c>
      <c r="G515" s="49" t="s">
        <v>289</v>
      </c>
      <c r="H515" s="136">
        <f>+'[2]reporte T1'!K489</f>
        <v>99</v>
      </c>
      <c r="I515" s="55">
        <f t="shared" si="84"/>
        <v>0.66</v>
      </c>
      <c r="J515" s="31" t="str">
        <f t="shared" si="89"/>
        <v>ALTO</v>
      </c>
      <c r="K515" s="33">
        <f>+[1]PINDTOTAL!L488</f>
        <v>12000000</v>
      </c>
      <c r="L515" s="33">
        <f>+'[3]2. DETALLADO MARZO 2026'!D520</f>
        <v>3729600</v>
      </c>
      <c r="M515" s="123">
        <f t="shared" si="85"/>
        <v>0.31080000000000002</v>
      </c>
      <c r="N515" s="33">
        <f>+'[3]2. DETALLADO MARZO 2026'!H520</f>
        <v>0</v>
      </c>
      <c r="O515" s="33">
        <f t="shared" si="86"/>
        <v>0</v>
      </c>
      <c r="P515" s="122">
        <f t="shared" si="87"/>
        <v>0</v>
      </c>
      <c r="Q515" s="31" t="str">
        <f t="shared" si="88"/>
        <v>MUY BAJO</v>
      </c>
      <c r="R515" s="98"/>
      <c r="S515" s="32">
        <f>+I515*P515</f>
        <v>0</v>
      </c>
      <c r="T515" s="31" t="str">
        <f t="shared" si="82"/>
        <v>MUY BAJO</v>
      </c>
    </row>
    <row r="516" spans="1:20" ht="38.25" x14ac:dyDescent="0.25">
      <c r="A516" s="154"/>
      <c r="B516" s="10" t="s">
        <v>258</v>
      </c>
      <c r="C516" s="3" t="s">
        <v>31</v>
      </c>
      <c r="D516" s="1" t="s">
        <v>268</v>
      </c>
      <c r="E516" s="54">
        <v>704</v>
      </c>
      <c r="F516" s="131">
        <f>+'[1]PIND 2026'!I489</f>
        <v>320</v>
      </c>
      <c r="G516" s="49" t="s">
        <v>289</v>
      </c>
      <c r="H516" s="136">
        <f>+'[2]reporte T1'!K490</f>
        <v>303</v>
      </c>
      <c r="I516" s="55">
        <f t="shared" si="84"/>
        <v>0.94687500000000002</v>
      </c>
      <c r="J516" s="31" t="str">
        <f t="shared" si="89"/>
        <v>MUY ALTO</v>
      </c>
      <c r="K516" s="33">
        <f>+[1]PINDTOTAL!L489</f>
        <v>15000000</v>
      </c>
      <c r="L516" s="33">
        <f>+'[3]2. DETALLADO MARZO 2026'!D521</f>
        <v>3729600</v>
      </c>
      <c r="M516" s="123">
        <f t="shared" si="85"/>
        <v>0.24864</v>
      </c>
      <c r="N516" s="33">
        <f>+'[3]2. DETALLADO MARZO 2026'!H521</f>
        <v>0</v>
      </c>
      <c r="O516" s="33">
        <f t="shared" si="86"/>
        <v>0</v>
      </c>
      <c r="P516" s="122">
        <f t="shared" si="87"/>
        <v>0</v>
      </c>
      <c r="Q516" s="31" t="str">
        <f t="shared" si="88"/>
        <v>MUY BAJO</v>
      </c>
      <c r="R516" s="98"/>
      <c r="S516" s="32">
        <f>+I516*P516</f>
        <v>0</v>
      </c>
      <c r="T516" s="31" t="str">
        <f t="shared" si="82"/>
        <v>MUY BAJO</v>
      </c>
    </row>
    <row r="517" spans="1:20" ht="51" x14ac:dyDescent="0.25">
      <c r="A517" s="154"/>
      <c r="B517" s="10" t="s">
        <v>269</v>
      </c>
      <c r="C517" s="3" t="s">
        <v>27</v>
      </c>
      <c r="D517" s="1" t="s">
        <v>270</v>
      </c>
      <c r="E517" s="54">
        <v>4447</v>
      </c>
      <c r="F517" s="131">
        <f>+'[1]PIND 2026'!I490</f>
        <v>3250</v>
      </c>
      <c r="G517" s="49" t="s">
        <v>289</v>
      </c>
      <c r="H517" s="136">
        <f>+'[2]reporte T1'!K491</f>
        <v>1636</v>
      </c>
      <c r="I517" s="55">
        <f t="shared" si="84"/>
        <v>0.50338461538461543</v>
      </c>
      <c r="J517" s="31" t="str">
        <f t="shared" si="89"/>
        <v>MEDIO</v>
      </c>
      <c r="K517" s="33">
        <f>+[1]PINDTOTAL!L490</f>
        <v>0</v>
      </c>
      <c r="L517" s="33">
        <f>+'[3]2. DETALLADO MARZO 2026'!D522</f>
        <v>20000000</v>
      </c>
      <c r="M517" s="123" t="e">
        <f t="shared" si="85"/>
        <v>#DIV/0!</v>
      </c>
      <c r="N517" s="33">
        <f>+'[3]2. DETALLADO MARZO 2026'!H522</f>
        <v>12999000</v>
      </c>
      <c r="O517" s="33">
        <f t="shared" si="86"/>
        <v>12999000</v>
      </c>
      <c r="P517" s="122">
        <f t="shared" si="87"/>
        <v>0.64995000000000003</v>
      </c>
      <c r="Q517" s="31" t="str">
        <f t="shared" si="88"/>
        <v>ALTO</v>
      </c>
      <c r="R517" s="98"/>
      <c r="S517" s="32">
        <f>+I517*P517</f>
        <v>0.32717483076923082</v>
      </c>
      <c r="T517" s="31" t="str">
        <f t="shared" si="82"/>
        <v>BAJO</v>
      </c>
    </row>
    <row r="518" spans="1:20" ht="51" x14ac:dyDescent="0.25">
      <c r="A518" s="154"/>
      <c r="B518" s="10" t="s">
        <v>269</v>
      </c>
      <c r="C518" s="3" t="s">
        <v>29</v>
      </c>
      <c r="D518" s="1" t="s">
        <v>270</v>
      </c>
      <c r="E518" s="54">
        <v>487</v>
      </c>
      <c r="F518" s="131">
        <f>+'[1]PIND 2026'!I491</f>
        <v>240</v>
      </c>
      <c r="G518" s="49" t="s">
        <v>289</v>
      </c>
      <c r="H518" s="136">
        <f>+'[2]reporte T1'!K492</f>
        <v>200</v>
      </c>
      <c r="I518" s="55">
        <f t="shared" si="84"/>
        <v>0.83333333333333337</v>
      </c>
      <c r="J518" s="31" t="str">
        <f t="shared" si="89"/>
        <v>MUY ALTO</v>
      </c>
      <c r="K518" s="33">
        <f>+[1]PINDTOTAL!L491</f>
        <v>0</v>
      </c>
      <c r="L518" s="33">
        <f>+'[3]2. DETALLADO MARZO 2026'!D523</f>
        <v>5000000</v>
      </c>
      <c r="M518" s="123" t="e">
        <f t="shared" si="85"/>
        <v>#DIV/0!</v>
      </c>
      <c r="N518" s="33">
        <f>+'[3]2. DETALLADO MARZO 2026'!H523</f>
        <v>1097263</v>
      </c>
      <c r="O518" s="33">
        <f t="shared" si="86"/>
        <v>1097263</v>
      </c>
      <c r="P518" s="122">
        <f t="shared" si="87"/>
        <v>0.2194526</v>
      </c>
      <c r="Q518" s="31" t="str">
        <f t="shared" si="88"/>
        <v>BAJO</v>
      </c>
      <c r="R518" s="98"/>
      <c r="S518" s="32">
        <f>+I518*P518</f>
        <v>0.18287716666666667</v>
      </c>
      <c r="T518" s="31" t="s">
        <v>293</v>
      </c>
    </row>
    <row r="519" spans="1:20" ht="51" x14ac:dyDescent="0.25">
      <c r="A519" s="154"/>
      <c r="B519" s="10" t="s">
        <v>269</v>
      </c>
      <c r="C519" s="3" t="s">
        <v>30</v>
      </c>
      <c r="D519" s="1" t="s">
        <v>270</v>
      </c>
      <c r="E519" s="54">
        <v>339</v>
      </c>
      <c r="F519" s="131">
        <f>+'[1]PIND 2026'!I492</f>
        <v>140</v>
      </c>
      <c r="G519" s="49" t="s">
        <v>289</v>
      </c>
      <c r="H519" s="136">
        <f>+'[2]reporte T1'!K493</f>
        <v>234</v>
      </c>
      <c r="I519" s="55">
        <f t="shared" si="84"/>
        <v>1.6714285714285715</v>
      </c>
      <c r="J519" s="31" t="str">
        <f t="shared" si="89"/>
        <v>MUY ALTO</v>
      </c>
      <c r="K519" s="33">
        <f>+[1]PINDTOTAL!L492</f>
        <v>0</v>
      </c>
      <c r="L519" s="33">
        <f>+'[3]2. DETALLADO MARZO 2026'!D524</f>
        <v>5000000</v>
      </c>
      <c r="M519" s="123" t="e">
        <f t="shared" si="85"/>
        <v>#DIV/0!</v>
      </c>
      <c r="N519" s="33">
        <f>+'[3]2. DETALLADO MARZO 2026'!H524</f>
        <v>953752</v>
      </c>
      <c r="O519" s="33">
        <f t="shared" si="86"/>
        <v>953752</v>
      </c>
      <c r="P519" s="122">
        <f>+O519/L519</f>
        <v>0.19075039999999999</v>
      </c>
      <c r="Q519" s="31" t="str">
        <f t="shared" si="88"/>
        <v>MUY BAJO</v>
      </c>
      <c r="R519" s="98"/>
      <c r="S519" s="32">
        <f>+I519*P519</f>
        <v>0.31882566857142858</v>
      </c>
      <c r="T519" s="31" t="s">
        <v>293</v>
      </c>
    </row>
    <row r="520" spans="1:20" ht="51" x14ac:dyDescent="0.25">
      <c r="A520" s="154"/>
      <c r="B520" s="10" t="s">
        <v>269</v>
      </c>
      <c r="C520" s="3" t="s">
        <v>31</v>
      </c>
      <c r="D520" s="1" t="s">
        <v>270</v>
      </c>
      <c r="E520" s="54">
        <v>826</v>
      </c>
      <c r="F520" s="131">
        <f>+'[1]PIND 2026'!I493</f>
        <v>500</v>
      </c>
      <c r="G520" s="49" t="s">
        <v>289</v>
      </c>
      <c r="H520" s="136">
        <f>+'[2]reporte T1'!K494</f>
        <v>252</v>
      </c>
      <c r="I520" s="55">
        <f t="shared" ref="I520:I538" si="90">+H520/F520</f>
        <v>0.504</v>
      </c>
      <c r="J520" s="31" t="str">
        <f t="shared" si="89"/>
        <v>MEDIO</v>
      </c>
      <c r="K520" s="33">
        <f>+[1]PINDTOTAL!L493</f>
        <v>0</v>
      </c>
      <c r="L520" s="33">
        <f>+'[3]2. DETALLADO MARZO 2026'!D525</f>
        <v>5000000</v>
      </c>
      <c r="M520" s="123" t="e">
        <f t="shared" si="85"/>
        <v>#DIV/0!</v>
      </c>
      <c r="N520" s="33">
        <f>+'[3]2. DETALLADO MARZO 2026'!H525</f>
        <v>1250207</v>
      </c>
      <c r="O520" s="33">
        <f t="shared" si="86"/>
        <v>1250207</v>
      </c>
      <c r="P520" s="122">
        <f>+O520/L520</f>
        <v>0.25004140000000002</v>
      </c>
      <c r="Q520" s="31" t="str">
        <f t="shared" si="88"/>
        <v>BAJO</v>
      </c>
      <c r="R520" s="98"/>
      <c r="S520" s="32">
        <f>+I520*P520</f>
        <v>0.1260208656</v>
      </c>
      <c r="T520" s="31" t="s">
        <v>293</v>
      </c>
    </row>
    <row r="521" spans="1:20" ht="51" x14ac:dyDescent="0.25">
      <c r="A521" s="154"/>
      <c r="B521" s="10" t="s">
        <v>269</v>
      </c>
      <c r="C521" s="3" t="s">
        <v>27</v>
      </c>
      <c r="D521" s="1" t="s">
        <v>271</v>
      </c>
      <c r="E521" s="54">
        <v>0</v>
      </c>
      <c r="F521" s="131">
        <f>+'[1]PIND 2026'!I494</f>
        <v>10</v>
      </c>
      <c r="G521" s="49" t="s">
        <v>289</v>
      </c>
      <c r="H521" s="136">
        <f>+'[2]reporte T1'!K495</f>
        <v>0</v>
      </c>
      <c r="I521" s="55">
        <f t="shared" si="90"/>
        <v>0</v>
      </c>
      <c r="J521" s="31" t="str">
        <f t="shared" si="89"/>
        <v>MUY BAJO</v>
      </c>
      <c r="K521" s="33">
        <f>+[1]PINDTOTAL!L494</f>
        <v>0</v>
      </c>
      <c r="L521" s="33">
        <f>+'[3]2. DETALLADO MARZO 2026'!D526</f>
        <v>0</v>
      </c>
      <c r="M521" s="123" t="e">
        <f t="shared" si="85"/>
        <v>#DIV/0!</v>
      </c>
      <c r="N521" s="33">
        <f>+'[3]2. DETALLADO MARZO 2026'!H526</f>
        <v>0</v>
      </c>
      <c r="O521" s="33">
        <f t="shared" si="86"/>
        <v>0</v>
      </c>
      <c r="P521" s="122"/>
      <c r="Q521" s="31" t="s">
        <v>293</v>
      </c>
      <c r="R521" s="98"/>
      <c r="S521" s="32">
        <f>+I521*P521</f>
        <v>0</v>
      </c>
      <c r="T521" s="31" t="s">
        <v>293</v>
      </c>
    </row>
    <row r="522" spans="1:20" ht="51" x14ac:dyDescent="0.25">
      <c r="A522" s="154"/>
      <c r="B522" s="10" t="s">
        <v>269</v>
      </c>
      <c r="C522" s="3" t="s">
        <v>29</v>
      </c>
      <c r="D522" s="1" t="s">
        <v>271</v>
      </c>
      <c r="E522" s="54">
        <v>0</v>
      </c>
      <c r="F522" s="131">
        <f>+'[1]PIND 2026'!I495</f>
        <v>2</v>
      </c>
      <c r="G522" s="49" t="s">
        <v>289</v>
      </c>
      <c r="H522" s="136">
        <f>+'[2]reporte T1'!K496</f>
        <v>0</v>
      </c>
      <c r="I522" s="55">
        <f t="shared" si="90"/>
        <v>0</v>
      </c>
      <c r="J522" s="31" t="str">
        <f t="shared" si="89"/>
        <v>MUY BAJO</v>
      </c>
      <c r="K522" s="33">
        <f>+[1]PINDTOTAL!L495</f>
        <v>0</v>
      </c>
      <c r="L522" s="33">
        <f>+'[3]2. DETALLADO MARZO 2026'!D527</f>
        <v>0</v>
      </c>
      <c r="M522" s="123" t="e">
        <f t="shared" si="85"/>
        <v>#DIV/0!</v>
      </c>
      <c r="N522" s="33">
        <f>+'[3]2. DETALLADO MARZO 2026'!H527</f>
        <v>0</v>
      </c>
      <c r="O522" s="33">
        <f t="shared" si="86"/>
        <v>0</v>
      </c>
      <c r="P522" s="122"/>
      <c r="Q522" s="31" t="s">
        <v>293</v>
      </c>
      <c r="R522" s="98"/>
      <c r="S522" s="32">
        <f>+I522*P522</f>
        <v>0</v>
      </c>
      <c r="T522" s="31" t="s">
        <v>293</v>
      </c>
    </row>
    <row r="523" spans="1:20" ht="51" x14ac:dyDescent="0.25">
      <c r="A523" s="154"/>
      <c r="B523" s="10" t="s">
        <v>269</v>
      </c>
      <c r="C523" s="3" t="s">
        <v>30</v>
      </c>
      <c r="D523" s="1" t="s">
        <v>271</v>
      </c>
      <c r="E523" s="54">
        <v>0</v>
      </c>
      <c r="F523" s="131">
        <f>+'[1]PIND 2026'!I496</f>
        <v>2</v>
      </c>
      <c r="G523" s="49" t="s">
        <v>289</v>
      </c>
      <c r="H523" s="136">
        <f>+'[2]reporte T1'!K497</f>
        <v>0</v>
      </c>
      <c r="I523" s="55">
        <f t="shared" si="90"/>
        <v>0</v>
      </c>
      <c r="J523" s="31" t="str">
        <f t="shared" si="89"/>
        <v>MUY BAJO</v>
      </c>
      <c r="K523" s="33">
        <f>+[1]PINDTOTAL!L496</f>
        <v>0</v>
      </c>
      <c r="L523" s="33">
        <f>+'[3]2. DETALLADO MARZO 2026'!D528</f>
        <v>0</v>
      </c>
      <c r="M523" s="123" t="e">
        <f t="shared" si="85"/>
        <v>#DIV/0!</v>
      </c>
      <c r="N523" s="33">
        <f>+'[3]2. DETALLADO MARZO 2026'!H528</f>
        <v>0</v>
      </c>
      <c r="O523" s="33">
        <f t="shared" si="86"/>
        <v>0</v>
      </c>
      <c r="P523" s="122"/>
      <c r="Q523" s="31" t="s">
        <v>293</v>
      </c>
      <c r="R523" s="98"/>
      <c r="S523" s="32">
        <f>+I523*P523</f>
        <v>0</v>
      </c>
      <c r="T523" s="31" t="s">
        <v>293</v>
      </c>
    </row>
    <row r="524" spans="1:20" ht="51" x14ac:dyDescent="0.25">
      <c r="A524" s="154"/>
      <c r="B524" s="10" t="s">
        <v>269</v>
      </c>
      <c r="C524" s="3" t="s">
        <v>31</v>
      </c>
      <c r="D524" s="1" t="s">
        <v>271</v>
      </c>
      <c r="E524" s="54">
        <v>0</v>
      </c>
      <c r="F524" s="131">
        <f>+'[1]PIND 2026'!I497</f>
        <v>3</v>
      </c>
      <c r="G524" s="49" t="s">
        <v>289</v>
      </c>
      <c r="H524" s="136">
        <f>+'[2]reporte T1'!K498</f>
        <v>0</v>
      </c>
      <c r="I524" s="55">
        <f t="shared" si="90"/>
        <v>0</v>
      </c>
      <c r="J524" s="31" t="str">
        <f t="shared" si="89"/>
        <v>MUY BAJO</v>
      </c>
      <c r="K524" s="33">
        <f>+[1]PINDTOTAL!L497</f>
        <v>0</v>
      </c>
      <c r="L524" s="33">
        <f>+'[3]2. DETALLADO MARZO 2026'!D529</f>
        <v>0</v>
      </c>
      <c r="M524" s="123" t="e">
        <f t="shared" si="85"/>
        <v>#DIV/0!</v>
      </c>
      <c r="N524" s="33">
        <f>+'[3]2. DETALLADO MARZO 2026'!H529</f>
        <v>0</v>
      </c>
      <c r="O524" s="33">
        <f t="shared" si="86"/>
        <v>0</v>
      </c>
      <c r="P524" s="122"/>
      <c r="Q524" s="31" t="s">
        <v>293</v>
      </c>
      <c r="R524" s="98"/>
      <c r="S524" s="32">
        <f>+I524*P524</f>
        <v>0</v>
      </c>
      <c r="T524" s="31" t="s">
        <v>293</v>
      </c>
    </row>
    <row r="525" spans="1:20" ht="63.75" x14ac:dyDescent="0.25">
      <c r="A525" s="154"/>
      <c r="B525" s="10" t="s">
        <v>269</v>
      </c>
      <c r="C525" s="3" t="s">
        <v>27</v>
      </c>
      <c r="D525" s="1" t="s">
        <v>272</v>
      </c>
      <c r="E525" s="54">
        <v>0</v>
      </c>
      <c r="F525" s="131">
        <f>+'[1]PIND 2026'!I498</f>
        <v>40</v>
      </c>
      <c r="G525" s="49" t="s">
        <v>289</v>
      </c>
      <c r="H525" s="136">
        <f>+'[2]reporte T1'!K499</f>
        <v>285</v>
      </c>
      <c r="I525" s="55">
        <f t="shared" si="90"/>
        <v>7.125</v>
      </c>
      <c r="J525" s="31" t="str">
        <f t="shared" si="89"/>
        <v>MUY ALTO</v>
      </c>
      <c r="K525" s="33">
        <f>+[1]PINDTOTAL!L498</f>
        <v>387800000</v>
      </c>
      <c r="L525" s="33">
        <f>+'[3]2. DETALLADO MARZO 2026'!D530</f>
        <v>0</v>
      </c>
      <c r="M525" s="123">
        <f t="shared" si="85"/>
        <v>0</v>
      </c>
      <c r="N525" s="33">
        <f>+'[3]2. DETALLADO MARZO 2026'!H530</f>
        <v>0</v>
      </c>
      <c r="O525" s="33">
        <f t="shared" si="86"/>
        <v>0</v>
      </c>
      <c r="P525" s="122" t="e">
        <f t="shared" si="87"/>
        <v>#DIV/0!</v>
      </c>
      <c r="Q525" s="31" t="e">
        <f t="shared" ref="Q525:Q540" si="91">IF(P525&lt;=20%,"MUY BAJO",IF(AND(P525&gt;20%,P525&lt;=40%),"BAJO",IF(AND(P525&gt;40%,P525&lt;=60%),"MEDIO",IF(AND(P525&gt;60%,P525&lt;=80%),"ALTO","MUY ALTO"))))</f>
        <v>#DIV/0!</v>
      </c>
      <c r="R525" s="98"/>
      <c r="S525" s="32" t="e">
        <f>+I525*P525</f>
        <v>#DIV/0!</v>
      </c>
      <c r="T525" s="31" t="e">
        <f t="shared" si="82"/>
        <v>#DIV/0!</v>
      </c>
    </row>
    <row r="526" spans="1:20" ht="63.75" x14ac:dyDescent="0.25">
      <c r="A526" s="154"/>
      <c r="B526" s="10" t="s">
        <v>269</v>
      </c>
      <c r="C526" s="3" t="s">
        <v>29</v>
      </c>
      <c r="D526" s="1" t="s">
        <v>272</v>
      </c>
      <c r="E526" s="54">
        <v>0</v>
      </c>
      <c r="F526" s="131">
        <f>+'[1]PIND 2026'!I499</f>
        <v>6</v>
      </c>
      <c r="G526" s="49" t="s">
        <v>289</v>
      </c>
      <c r="H526" s="136">
        <f>+'[2]reporte T1'!K500</f>
        <v>8</v>
      </c>
      <c r="I526" s="55">
        <f t="shared" si="90"/>
        <v>1.3333333333333333</v>
      </c>
      <c r="J526" s="31" t="str">
        <f t="shared" si="89"/>
        <v>MUY ALTO</v>
      </c>
      <c r="K526" s="33">
        <f>+[1]PINDTOTAL!L499</f>
        <v>7000000</v>
      </c>
      <c r="L526" s="33">
        <f>+'[3]2. DETALLADO MARZO 2026'!D531</f>
        <v>0</v>
      </c>
      <c r="M526" s="123">
        <f t="shared" si="85"/>
        <v>0</v>
      </c>
      <c r="N526" s="33">
        <f>+'[3]2. DETALLADO MARZO 2026'!H531</f>
        <v>0</v>
      </c>
      <c r="O526" s="33">
        <f t="shared" si="86"/>
        <v>0</v>
      </c>
      <c r="P526" s="122" t="e">
        <f t="shared" si="87"/>
        <v>#DIV/0!</v>
      </c>
      <c r="Q526" s="31" t="e">
        <f t="shared" si="91"/>
        <v>#DIV/0!</v>
      </c>
      <c r="R526" s="98"/>
      <c r="S526" s="32" t="e">
        <f>+I526*P526</f>
        <v>#DIV/0!</v>
      </c>
      <c r="T526" s="31" t="e">
        <f t="shared" si="82"/>
        <v>#DIV/0!</v>
      </c>
    </row>
    <row r="527" spans="1:20" ht="63.75" x14ac:dyDescent="0.25">
      <c r="A527" s="154"/>
      <c r="B527" s="10" t="s">
        <v>269</v>
      </c>
      <c r="C527" s="3" t="s">
        <v>30</v>
      </c>
      <c r="D527" s="1" t="s">
        <v>272</v>
      </c>
      <c r="E527" s="54">
        <v>0</v>
      </c>
      <c r="F527" s="131">
        <f>+'[1]PIND 2026'!I500</f>
        <v>6</v>
      </c>
      <c r="G527" s="49" t="s">
        <v>289</v>
      </c>
      <c r="H527" s="136">
        <f>+'[2]reporte T1'!K501</f>
        <v>21</v>
      </c>
      <c r="I527" s="55">
        <f t="shared" si="90"/>
        <v>3.5</v>
      </c>
      <c r="J527" s="31" t="str">
        <f t="shared" si="89"/>
        <v>MUY ALTO</v>
      </c>
      <c r="K527" s="33">
        <f>+[1]PINDTOTAL!L500</f>
        <v>7000000</v>
      </c>
      <c r="L527" s="33">
        <f>+'[3]2. DETALLADO MARZO 2026'!D532</f>
        <v>0</v>
      </c>
      <c r="M527" s="123">
        <f t="shared" si="85"/>
        <v>0</v>
      </c>
      <c r="N527" s="33">
        <f>+'[3]2. DETALLADO MARZO 2026'!H532</f>
        <v>0</v>
      </c>
      <c r="O527" s="33">
        <f t="shared" si="86"/>
        <v>0</v>
      </c>
      <c r="P527" s="122" t="e">
        <f t="shared" si="87"/>
        <v>#DIV/0!</v>
      </c>
      <c r="Q527" s="31" t="e">
        <f t="shared" si="91"/>
        <v>#DIV/0!</v>
      </c>
      <c r="R527" s="98"/>
      <c r="S527" s="32" t="e">
        <f>+I527*P527</f>
        <v>#DIV/0!</v>
      </c>
      <c r="T527" s="31" t="e">
        <f t="shared" si="82"/>
        <v>#DIV/0!</v>
      </c>
    </row>
    <row r="528" spans="1:20" ht="63.75" x14ac:dyDescent="0.25">
      <c r="A528" s="154"/>
      <c r="B528" s="10" t="s">
        <v>269</v>
      </c>
      <c r="C528" s="3" t="s">
        <v>31</v>
      </c>
      <c r="D528" s="1" t="s">
        <v>272</v>
      </c>
      <c r="E528" s="54">
        <v>0</v>
      </c>
      <c r="F528" s="131">
        <f>+'[1]PIND 2026'!I501</f>
        <v>6</v>
      </c>
      <c r="G528" s="49" t="s">
        <v>289</v>
      </c>
      <c r="H528" s="136">
        <f>+'[2]reporte T1'!K502</f>
        <v>22</v>
      </c>
      <c r="I528" s="55">
        <f t="shared" si="90"/>
        <v>3.6666666666666665</v>
      </c>
      <c r="J528" s="31" t="str">
        <f t="shared" si="89"/>
        <v>MUY ALTO</v>
      </c>
      <c r="K528" s="33">
        <f>+[1]PINDTOTAL!L501</f>
        <v>10000000</v>
      </c>
      <c r="L528" s="33">
        <f>+'[3]2. DETALLADO MARZO 2026'!D533</f>
        <v>0</v>
      </c>
      <c r="M528" s="123">
        <f t="shared" si="85"/>
        <v>0</v>
      </c>
      <c r="N528" s="33">
        <f>+'[3]2. DETALLADO MARZO 2026'!H533</f>
        <v>0</v>
      </c>
      <c r="O528" s="33">
        <f t="shared" si="86"/>
        <v>0</v>
      </c>
      <c r="P528" s="122" t="e">
        <f t="shared" si="87"/>
        <v>#DIV/0!</v>
      </c>
      <c r="Q528" s="31" t="e">
        <f t="shared" si="91"/>
        <v>#DIV/0!</v>
      </c>
      <c r="R528" s="98"/>
      <c r="S528" s="32" t="e">
        <f>+I528*P528</f>
        <v>#DIV/0!</v>
      </c>
      <c r="T528" s="31" t="e">
        <f t="shared" si="82"/>
        <v>#DIV/0!</v>
      </c>
    </row>
    <row r="529" spans="1:20" ht="63.75" x14ac:dyDescent="0.25">
      <c r="A529" s="154"/>
      <c r="B529" s="10" t="s">
        <v>269</v>
      </c>
      <c r="C529" s="3" t="s">
        <v>27</v>
      </c>
      <c r="D529" s="1" t="s">
        <v>273</v>
      </c>
      <c r="E529" s="54">
        <v>2820</v>
      </c>
      <c r="F529" s="131">
        <f>+'[1]PIND 2026'!I502</f>
        <v>15000</v>
      </c>
      <c r="G529" s="49" t="s">
        <v>290</v>
      </c>
      <c r="H529" s="136">
        <f>+'[2]reporte T1'!K503</f>
        <v>233</v>
      </c>
      <c r="I529" s="55">
        <f t="shared" si="90"/>
        <v>1.5533333333333333E-2</v>
      </c>
      <c r="J529" s="31" t="str">
        <f t="shared" si="89"/>
        <v>MUY BAJO</v>
      </c>
      <c r="K529" s="33">
        <f>+[1]PINDTOTAL!L502</f>
        <v>427250000</v>
      </c>
      <c r="L529" s="33">
        <f>+'[3]2. DETALLADO MARZO 2026'!D534</f>
        <v>91796082</v>
      </c>
      <c r="M529" s="123">
        <f t="shared" si="85"/>
        <v>0.21485332241076652</v>
      </c>
      <c r="N529" s="33">
        <f>+'[3]2. DETALLADO MARZO 2026'!H534</f>
        <v>44093333</v>
      </c>
      <c r="O529" s="33">
        <f t="shared" si="86"/>
        <v>44093333</v>
      </c>
      <c r="P529" s="122">
        <f t="shared" si="87"/>
        <v>0.48034003237741674</v>
      </c>
      <c r="Q529" s="31" t="str">
        <f t="shared" si="91"/>
        <v>MEDIO</v>
      </c>
      <c r="R529" s="98"/>
      <c r="S529" s="32">
        <f>+I529*P529</f>
        <v>7.4612818362625394E-3</v>
      </c>
      <c r="T529" s="31" t="str">
        <f t="shared" si="82"/>
        <v>MUY BAJO</v>
      </c>
    </row>
    <row r="530" spans="1:20" ht="63.75" x14ac:dyDescent="0.25">
      <c r="A530" s="154"/>
      <c r="B530" s="10" t="s">
        <v>269</v>
      </c>
      <c r="C530" s="3" t="s">
        <v>29</v>
      </c>
      <c r="D530" s="1" t="s">
        <v>273</v>
      </c>
      <c r="E530" s="54">
        <v>31</v>
      </c>
      <c r="F530" s="131">
        <f>+'[1]PIND 2026'!I503</f>
        <v>200</v>
      </c>
      <c r="G530" s="49" t="s">
        <v>290</v>
      </c>
      <c r="H530" s="136">
        <f>+'[2]reporte T1'!K504</f>
        <v>0</v>
      </c>
      <c r="I530" s="55">
        <f t="shared" si="90"/>
        <v>0</v>
      </c>
      <c r="J530" s="31" t="str">
        <f t="shared" si="89"/>
        <v>MUY BAJO</v>
      </c>
      <c r="K530" s="33">
        <f>+[1]PINDTOTAL!L503</f>
        <v>50000000</v>
      </c>
      <c r="L530" s="33">
        <f>+'[3]2. DETALLADO MARZO 2026'!D535</f>
        <v>0</v>
      </c>
      <c r="M530" s="123">
        <f t="shared" si="85"/>
        <v>0</v>
      </c>
      <c r="N530" s="33">
        <f>+'[3]2. DETALLADO MARZO 2026'!H535</f>
        <v>0</v>
      </c>
      <c r="O530" s="33">
        <f t="shared" si="86"/>
        <v>0</v>
      </c>
      <c r="P530" s="122" t="e">
        <f t="shared" si="87"/>
        <v>#DIV/0!</v>
      </c>
      <c r="Q530" s="31" t="e">
        <f t="shared" si="91"/>
        <v>#DIV/0!</v>
      </c>
      <c r="R530" s="98"/>
      <c r="S530" s="32" t="e">
        <f>+I530*P530</f>
        <v>#DIV/0!</v>
      </c>
      <c r="T530" s="31" t="e">
        <f t="shared" si="82"/>
        <v>#DIV/0!</v>
      </c>
    </row>
    <row r="531" spans="1:20" ht="63.75" x14ac:dyDescent="0.25">
      <c r="A531" s="154"/>
      <c r="B531" s="10" t="s">
        <v>269</v>
      </c>
      <c r="C531" s="3" t="s">
        <v>30</v>
      </c>
      <c r="D531" s="1" t="s">
        <v>273</v>
      </c>
      <c r="E531" s="54">
        <v>27</v>
      </c>
      <c r="F531" s="131">
        <f>+'[1]PIND 2026'!I504</f>
        <v>0</v>
      </c>
      <c r="G531" s="49" t="s">
        <v>289</v>
      </c>
      <c r="H531" s="136">
        <f>+'[2]reporte T1'!K505</f>
        <v>0</v>
      </c>
      <c r="I531" s="55"/>
      <c r="J531" s="31" t="s">
        <v>293</v>
      </c>
      <c r="K531" s="33">
        <f>+[1]PINDTOTAL!L504</f>
        <v>40000000</v>
      </c>
      <c r="L531" s="33">
        <f>+'[3]2. DETALLADO MARZO 2026'!D536</f>
        <v>0</v>
      </c>
      <c r="M531" s="123">
        <f t="shared" si="85"/>
        <v>0</v>
      </c>
      <c r="N531" s="33">
        <f>+'[3]2. DETALLADO MARZO 2026'!H536</f>
        <v>0</v>
      </c>
      <c r="O531" s="33">
        <f t="shared" si="86"/>
        <v>0</v>
      </c>
      <c r="P531" s="122" t="e">
        <f t="shared" si="87"/>
        <v>#DIV/0!</v>
      </c>
      <c r="Q531" s="31" t="e">
        <f t="shared" si="91"/>
        <v>#DIV/0!</v>
      </c>
      <c r="R531" s="98"/>
      <c r="S531" s="32" t="e">
        <f>+I531*P531</f>
        <v>#DIV/0!</v>
      </c>
      <c r="T531" s="31" t="e">
        <f t="shared" si="82"/>
        <v>#DIV/0!</v>
      </c>
    </row>
    <row r="532" spans="1:20" ht="63.75" x14ac:dyDescent="0.25">
      <c r="A532" s="154"/>
      <c r="B532" s="10" t="s">
        <v>269</v>
      </c>
      <c r="C532" s="3" t="s">
        <v>31</v>
      </c>
      <c r="D532" s="1" t="s">
        <v>273</v>
      </c>
      <c r="E532" s="54">
        <v>37</v>
      </c>
      <c r="F532" s="131">
        <f>+'[1]PIND 2026'!I505</f>
        <v>500</v>
      </c>
      <c r="G532" s="49" t="s">
        <v>289</v>
      </c>
      <c r="H532" s="136">
        <f>+'[2]reporte T1'!K506</f>
        <v>0</v>
      </c>
      <c r="I532" s="55">
        <f t="shared" si="90"/>
        <v>0</v>
      </c>
      <c r="J532" s="31" t="str">
        <f t="shared" si="89"/>
        <v>MUY BAJO</v>
      </c>
      <c r="K532" s="33">
        <f>+[1]PINDTOTAL!L505</f>
        <v>80000000</v>
      </c>
      <c r="L532" s="33">
        <f>+'[3]2. DETALLADO MARZO 2026'!D537</f>
        <v>0</v>
      </c>
      <c r="M532" s="123">
        <f t="shared" si="85"/>
        <v>0</v>
      </c>
      <c r="N532" s="33">
        <f>+'[3]2. DETALLADO MARZO 2026'!H537</f>
        <v>0</v>
      </c>
      <c r="O532" s="33">
        <f t="shared" si="86"/>
        <v>0</v>
      </c>
      <c r="P532" s="122" t="e">
        <f t="shared" si="87"/>
        <v>#DIV/0!</v>
      </c>
      <c r="Q532" s="31" t="e">
        <f t="shared" si="91"/>
        <v>#DIV/0!</v>
      </c>
      <c r="R532" s="98"/>
      <c r="S532" s="32" t="e">
        <f>+I532*P532</f>
        <v>#DIV/0!</v>
      </c>
      <c r="T532" s="31" t="e">
        <f t="shared" si="82"/>
        <v>#DIV/0!</v>
      </c>
    </row>
    <row r="533" spans="1:20" ht="38.25" x14ac:dyDescent="0.25">
      <c r="A533" s="154"/>
      <c r="B533" s="10" t="s">
        <v>269</v>
      </c>
      <c r="C533" s="3" t="s">
        <v>27</v>
      </c>
      <c r="D533" s="1" t="s">
        <v>274</v>
      </c>
      <c r="E533" s="54">
        <v>104</v>
      </c>
      <c r="F533" s="131">
        <f>+'[1]PIND 2026'!I506</f>
        <v>125</v>
      </c>
      <c r="G533" s="49" t="s">
        <v>291</v>
      </c>
      <c r="H533" s="136">
        <f>+'[2]reporte T1'!K507</f>
        <v>424</v>
      </c>
      <c r="I533" s="55">
        <f t="shared" si="90"/>
        <v>3.3919999999999999</v>
      </c>
      <c r="J533" s="31" t="str">
        <f t="shared" si="89"/>
        <v>MUY ALTO</v>
      </c>
      <c r="K533" s="33">
        <f>+[1]PINDTOTAL!L506</f>
        <v>39000000</v>
      </c>
      <c r="L533" s="33">
        <f>+'[3]2. DETALLADO MARZO 2026'!D538</f>
        <v>249719234</v>
      </c>
      <c r="M533" s="123">
        <f t="shared" si="85"/>
        <v>6.4030572820512823</v>
      </c>
      <c r="N533" s="33">
        <f>+'[3]2. DETALLADO MARZO 2026'!H538</f>
        <v>135586666</v>
      </c>
      <c r="O533" s="33">
        <f t="shared" si="86"/>
        <v>135586666</v>
      </c>
      <c r="P533" s="122">
        <f t="shared" si="87"/>
        <v>0.54295643883001821</v>
      </c>
      <c r="Q533" s="31" t="str">
        <f t="shared" si="91"/>
        <v>MEDIO</v>
      </c>
      <c r="R533" s="98"/>
      <c r="S533" s="32">
        <f>+I533*P533</f>
        <v>1.8417082405114218</v>
      </c>
      <c r="T533" s="31" t="str">
        <f t="shared" si="82"/>
        <v>MUY ALTO</v>
      </c>
    </row>
    <row r="534" spans="1:20" ht="38.25" x14ac:dyDescent="0.25">
      <c r="A534" s="154"/>
      <c r="B534" s="10" t="s">
        <v>269</v>
      </c>
      <c r="C534" s="3" t="s">
        <v>29</v>
      </c>
      <c r="D534" s="1" t="s">
        <v>274</v>
      </c>
      <c r="E534" s="54">
        <v>1</v>
      </c>
      <c r="F534" s="131">
        <f>+'[1]PIND 2026'!I507</f>
        <v>2</v>
      </c>
      <c r="G534" s="49" t="s">
        <v>291</v>
      </c>
      <c r="H534" s="136">
        <f>+'[2]reporte T1'!K508</f>
        <v>3</v>
      </c>
      <c r="I534" s="55">
        <f t="shared" si="90"/>
        <v>1.5</v>
      </c>
      <c r="J534" s="31" t="str">
        <f t="shared" si="89"/>
        <v>MUY ALTO</v>
      </c>
      <c r="K534" s="33">
        <f>+[1]PINDTOTAL!L507</f>
        <v>5000000</v>
      </c>
      <c r="L534" s="33">
        <f>+'[3]2. DETALLADO MARZO 2026'!D539</f>
        <v>15185160</v>
      </c>
      <c r="M534" s="123">
        <f t="shared" si="85"/>
        <v>3.037032</v>
      </c>
      <c r="N534" s="33">
        <f>+'[3]2. DETALLADO MARZO 2026'!H539</f>
        <v>5930000</v>
      </c>
      <c r="O534" s="33">
        <f t="shared" si="86"/>
        <v>5930000</v>
      </c>
      <c r="P534" s="122">
        <f t="shared" si="87"/>
        <v>0.39051284280178805</v>
      </c>
      <c r="Q534" s="31" t="str">
        <f t="shared" si="91"/>
        <v>BAJO</v>
      </c>
      <c r="R534" s="98"/>
      <c r="S534" s="32">
        <f>+I534*P534</f>
        <v>0.58576926420268205</v>
      </c>
      <c r="T534" s="31" t="str">
        <f t="shared" si="82"/>
        <v>MEDIO</v>
      </c>
    </row>
    <row r="535" spans="1:20" ht="38.25" x14ac:dyDescent="0.25">
      <c r="A535" s="154"/>
      <c r="B535" s="10" t="s">
        <v>269</v>
      </c>
      <c r="C535" s="3" t="s">
        <v>30</v>
      </c>
      <c r="D535" s="1" t="s">
        <v>274</v>
      </c>
      <c r="E535" s="54">
        <v>2</v>
      </c>
      <c r="F535" s="131">
        <f>+'[1]PIND 2026'!I508</f>
        <v>3</v>
      </c>
      <c r="G535" s="49" t="s">
        <v>291</v>
      </c>
      <c r="H535" s="136">
        <f>+'[2]reporte T1'!K509</f>
        <v>9</v>
      </c>
      <c r="I535" s="55">
        <f t="shared" si="90"/>
        <v>3</v>
      </c>
      <c r="J535" s="31" t="str">
        <f t="shared" si="89"/>
        <v>MUY ALTO</v>
      </c>
      <c r="K535" s="33">
        <f>+[1]PINDTOTAL!L508</f>
        <v>5000000</v>
      </c>
      <c r="L535" s="33">
        <f>+'[3]2. DETALLADO MARZO 2026'!D540</f>
        <v>15185160</v>
      </c>
      <c r="M535" s="123">
        <f t="shared" si="85"/>
        <v>3.037032</v>
      </c>
      <c r="N535" s="33">
        <f>+'[3]2. DETALLADO MARZO 2026'!H540</f>
        <v>5940000</v>
      </c>
      <c r="O535" s="33">
        <f t="shared" si="86"/>
        <v>5940000</v>
      </c>
      <c r="P535" s="122">
        <f t="shared" si="87"/>
        <v>0.39117138047936273</v>
      </c>
      <c r="Q535" s="31" t="str">
        <f t="shared" si="91"/>
        <v>BAJO</v>
      </c>
      <c r="R535" s="98"/>
      <c r="S535" s="32">
        <f>+I535*P535</f>
        <v>1.1735141414380883</v>
      </c>
      <c r="T535" s="31" t="str">
        <f t="shared" si="82"/>
        <v>MUY ALTO</v>
      </c>
    </row>
    <row r="536" spans="1:20" ht="38.25" x14ac:dyDescent="0.25">
      <c r="A536" s="154"/>
      <c r="B536" s="10" t="s">
        <v>269</v>
      </c>
      <c r="C536" s="3" t="s">
        <v>31</v>
      </c>
      <c r="D536" s="1" t="s">
        <v>274</v>
      </c>
      <c r="E536" s="54">
        <v>13</v>
      </c>
      <c r="F536" s="131">
        <f>+'[1]PIND 2026'!I509</f>
        <v>15</v>
      </c>
      <c r="G536" s="49" t="s">
        <v>291</v>
      </c>
      <c r="H536" s="136">
        <f>+'[2]reporte T1'!K510</f>
        <v>6</v>
      </c>
      <c r="I536" s="55">
        <f t="shared" si="90"/>
        <v>0.4</v>
      </c>
      <c r="J536" s="31" t="str">
        <f t="shared" si="89"/>
        <v>BAJO</v>
      </c>
      <c r="K536" s="33">
        <f>+[1]PINDTOTAL!L509</f>
        <v>8000000</v>
      </c>
      <c r="L536" s="33">
        <f>+'[3]2. DETALLADO MARZO 2026'!D541</f>
        <v>15185160</v>
      </c>
      <c r="M536" s="123">
        <f t="shared" si="85"/>
        <v>1.898145</v>
      </c>
      <c r="N536" s="33">
        <f>+'[3]2. DETALLADO MARZO 2026'!H541</f>
        <v>5930000</v>
      </c>
      <c r="O536" s="33">
        <f t="shared" si="86"/>
        <v>5930000</v>
      </c>
      <c r="P536" s="122">
        <f t="shared" si="87"/>
        <v>0.39051284280178805</v>
      </c>
      <c r="Q536" s="31" t="str">
        <f t="shared" si="91"/>
        <v>BAJO</v>
      </c>
      <c r="R536" s="98"/>
      <c r="S536" s="32">
        <f>+I536*P536</f>
        <v>0.15620513712071524</v>
      </c>
      <c r="T536" s="31" t="str">
        <f t="shared" si="82"/>
        <v>MUY BAJO</v>
      </c>
    </row>
    <row r="537" spans="1:20" ht="25.5" x14ac:dyDescent="0.25">
      <c r="A537" s="154"/>
      <c r="B537" s="10" t="s">
        <v>269</v>
      </c>
      <c r="C537" s="3" t="s">
        <v>1</v>
      </c>
      <c r="D537" s="1" t="s">
        <v>275</v>
      </c>
      <c r="E537" s="54">
        <v>200</v>
      </c>
      <c r="F537" s="131">
        <f>+'[1]PIND 2026'!I510</f>
        <v>200</v>
      </c>
      <c r="G537" s="49" t="s">
        <v>291</v>
      </c>
      <c r="H537" s="136">
        <f>+'[2]reporte T1'!K511</f>
        <v>0</v>
      </c>
      <c r="I537" s="55">
        <f t="shared" si="90"/>
        <v>0</v>
      </c>
      <c r="J537" s="31" t="str">
        <f t="shared" si="89"/>
        <v>MUY BAJO</v>
      </c>
      <c r="K537" s="33">
        <f>+[1]PINDTOTAL!L510</f>
        <v>200000000</v>
      </c>
      <c r="L537" s="33">
        <f>+'[3]2. DETALLADO MARZO 2026'!D542</f>
        <v>200000000</v>
      </c>
      <c r="M537" s="123">
        <f t="shared" si="85"/>
        <v>1</v>
      </c>
      <c r="N537" s="33">
        <f>+'[3]2. DETALLADO MARZO 2026'!H542</f>
        <v>12827737</v>
      </c>
      <c r="O537" s="33">
        <f t="shared" si="86"/>
        <v>12827737</v>
      </c>
      <c r="P537" s="122">
        <f t="shared" si="87"/>
        <v>6.4138685000000001E-2</v>
      </c>
      <c r="Q537" s="31" t="str">
        <f t="shared" si="91"/>
        <v>MUY BAJO</v>
      </c>
      <c r="R537" s="98"/>
      <c r="S537" s="32">
        <f>+I537*P537</f>
        <v>0</v>
      </c>
      <c r="T537" s="31" t="str">
        <f t="shared" si="82"/>
        <v>MUY BAJO</v>
      </c>
    </row>
    <row r="538" spans="1:20" ht="38.25" x14ac:dyDescent="0.25">
      <c r="A538" s="154"/>
      <c r="B538" s="10" t="s">
        <v>269</v>
      </c>
      <c r="C538" s="3" t="s">
        <v>1</v>
      </c>
      <c r="D538" s="1" t="s">
        <v>276</v>
      </c>
      <c r="E538" s="54">
        <v>10</v>
      </c>
      <c r="F538" s="131">
        <f>+'[1]PIND 2026'!I511</f>
        <v>1</v>
      </c>
      <c r="G538" s="49" t="s">
        <v>289</v>
      </c>
      <c r="H538" s="136">
        <f>+'[2]reporte T1'!K512</f>
        <v>0</v>
      </c>
      <c r="I538" s="55">
        <f t="shared" si="90"/>
        <v>0</v>
      </c>
      <c r="J538" s="31" t="str">
        <f t="shared" si="89"/>
        <v>MUY BAJO</v>
      </c>
      <c r="K538" s="33">
        <f>+[1]PINDTOTAL!L511</f>
        <v>150000000</v>
      </c>
      <c r="L538" s="33">
        <f>+'[3]2. DETALLADO MARZO 2026'!D543</f>
        <v>16720000</v>
      </c>
      <c r="M538" s="123">
        <f t="shared" si="85"/>
        <v>0.11146666666666667</v>
      </c>
      <c r="N538" s="33">
        <f>+'[3]2. DETALLADO MARZO 2026'!H543</f>
        <v>0</v>
      </c>
      <c r="O538" s="33">
        <f t="shared" si="86"/>
        <v>0</v>
      </c>
      <c r="P538" s="122">
        <f t="shared" si="87"/>
        <v>0</v>
      </c>
      <c r="Q538" s="31" t="str">
        <f t="shared" si="91"/>
        <v>MUY BAJO</v>
      </c>
      <c r="R538" s="98"/>
      <c r="S538" s="32">
        <f>+I538*P538</f>
        <v>0</v>
      </c>
      <c r="T538" s="31" t="str">
        <f t="shared" si="82"/>
        <v>MUY BAJO</v>
      </c>
    </row>
    <row r="539" spans="1:20" ht="51" x14ac:dyDescent="0.25">
      <c r="A539" s="154"/>
      <c r="B539" s="11" t="s">
        <v>310</v>
      </c>
      <c r="C539" s="20"/>
      <c r="D539" s="7"/>
      <c r="E539" s="76"/>
      <c r="F539" s="90"/>
      <c r="G539" s="52"/>
      <c r="H539" s="76"/>
      <c r="I539" s="77">
        <f>+AVERAGE(I424:I538)</f>
        <v>0.45370978726865496</v>
      </c>
      <c r="J539" s="35" t="str">
        <f t="shared" si="89"/>
        <v>MEDIO</v>
      </c>
      <c r="K539" s="36">
        <f>SUM(K424:K538)</f>
        <v>11254304000</v>
      </c>
      <c r="L539" s="36">
        <f>SUM(L424:L538)</f>
        <v>8337923105</v>
      </c>
      <c r="M539" s="74">
        <f>+L539/K539</f>
        <v>0.74086528185128109</v>
      </c>
      <c r="N539" s="36">
        <f>SUM(N424:N538)</f>
        <v>3499292284</v>
      </c>
      <c r="O539" s="36">
        <f>SUM(O424:O538)</f>
        <v>3499292284</v>
      </c>
      <c r="P539" s="105">
        <f>+O539/L539</f>
        <v>0.41968392367417978</v>
      </c>
      <c r="Q539" s="31" t="str">
        <f t="shared" si="91"/>
        <v>MEDIO</v>
      </c>
      <c r="R539" s="98"/>
      <c r="S539" s="73">
        <f>+I539*P539</f>
        <v>0.19041470373028654</v>
      </c>
      <c r="T539" s="31" t="str">
        <f t="shared" si="82"/>
        <v>MUY BAJO</v>
      </c>
    </row>
    <row r="540" spans="1:20" ht="25.5" x14ac:dyDescent="0.25">
      <c r="A540" s="154"/>
      <c r="B540" s="10" t="s">
        <v>277</v>
      </c>
      <c r="C540" s="3" t="s">
        <v>1</v>
      </c>
      <c r="D540" s="1" t="s">
        <v>278</v>
      </c>
      <c r="E540" s="54">
        <v>0</v>
      </c>
      <c r="F540" s="131">
        <f>+'[1]PIND 2026'!I512</f>
        <v>0</v>
      </c>
      <c r="G540" s="49" t="s">
        <v>290</v>
      </c>
      <c r="H540" s="136">
        <f>+'[2]reporte T1'!K513</f>
        <v>0</v>
      </c>
      <c r="I540" s="55"/>
      <c r="J540" s="31" t="s">
        <v>293</v>
      </c>
      <c r="K540" s="33">
        <f>+[1]PINDTOTAL!L512</f>
        <v>0</v>
      </c>
      <c r="L540" s="33">
        <f>+'[3]2. DETALLADO MARZO 2026'!D545</f>
        <v>20000000</v>
      </c>
      <c r="M540" s="123" t="e">
        <f t="shared" si="85"/>
        <v>#DIV/0!</v>
      </c>
      <c r="N540" s="33">
        <f>+'[3]2. DETALLADO MARZO 2026'!H545</f>
        <v>0</v>
      </c>
      <c r="O540" s="33">
        <f t="shared" si="86"/>
        <v>0</v>
      </c>
      <c r="P540" s="122">
        <f>+O540/L540</f>
        <v>0</v>
      </c>
      <c r="Q540" s="31" t="str">
        <f t="shared" si="91"/>
        <v>MUY BAJO</v>
      </c>
      <c r="R540" s="98"/>
      <c r="S540" s="32"/>
      <c r="T540" s="31" t="s">
        <v>293</v>
      </c>
    </row>
    <row r="541" spans="1:20" ht="25.5" x14ac:dyDescent="0.25">
      <c r="A541" s="154"/>
      <c r="B541" s="10" t="s">
        <v>277</v>
      </c>
      <c r="C541" s="3" t="s">
        <v>1</v>
      </c>
      <c r="D541" s="1" t="s">
        <v>279</v>
      </c>
      <c r="E541" s="54">
        <v>1</v>
      </c>
      <c r="F541" s="131">
        <f>+'[1]PIND 2026'!I513</f>
        <v>0</v>
      </c>
      <c r="G541" s="49" t="s">
        <v>290</v>
      </c>
      <c r="H541" s="136">
        <f>+'[2]reporte T1'!K514</f>
        <v>0</v>
      </c>
      <c r="I541" s="55"/>
      <c r="J541" s="31" t="s">
        <v>293</v>
      </c>
      <c r="K541" s="33">
        <f>+[1]PINDTOTAL!L513</f>
        <v>0</v>
      </c>
      <c r="L541" s="33">
        <f>+'[3]2. DETALLADO MARZO 2026'!D546</f>
        <v>0</v>
      </c>
      <c r="M541" s="123" t="e">
        <f t="shared" si="85"/>
        <v>#DIV/0!</v>
      </c>
      <c r="N541" s="33">
        <f>+'[3]2. DETALLADO MARZO 2026'!H546</f>
        <v>0</v>
      </c>
      <c r="O541" s="33">
        <f t="shared" si="86"/>
        <v>0</v>
      </c>
      <c r="P541" s="103"/>
      <c r="Q541" s="31" t="s">
        <v>293</v>
      </c>
      <c r="R541" s="98"/>
      <c r="S541" s="32"/>
      <c r="T541" s="31" t="s">
        <v>293</v>
      </c>
    </row>
    <row r="542" spans="1:20" ht="38.25" x14ac:dyDescent="0.25">
      <c r="A542" s="154"/>
      <c r="B542" s="10" t="s">
        <v>280</v>
      </c>
      <c r="C542" s="3" t="s">
        <v>1</v>
      </c>
      <c r="D542" s="1" t="s">
        <v>281</v>
      </c>
      <c r="E542" s="54">
        <v>1</v>
      </c>
      <c r="F542" s="131">
        <f>+'[1]PIND 2026'!I514</f>
        <v>0</v>
      </c>
      <c r="G542" s="49" t="s">
        <v>290</v>
      </c>
      <c r="H542" s="136">
        <f>+'[2]reporte T1'!K515</f>
        <v>0</v>
      </c>
      <c r="I542" s="55"/>
      <c r="J542" s="31" t="s">
        <v>293</v>
      </c>
      <c r="K542" s="33">
        <f>+[1]PINDTOTAL!L514</f>
        <v>0</v>
      </c>
      <c r="L542" s="33">
        <f>+'[3]2. DETALLADO MARZO 2026'!D547</f>
        <v>0</v>
      </c>
      <c r="M542" s="123" t="e">
        <f t="shared" si="85"/>
        <v>#DIV/0!</v>
      </c>
      <c r="N542" s="33">
        <f>+'[3]2. DETALLADO MARZO 2026'!H547</f>
        <v>0</v>
      </c>
      <c r="O542" s="33">
        <f t="shared" si="86"/>
        <v>0</v>
      </c>
      <c r="P542" s="103"/>
      <c r="Q542" s="31" t="s">
        <v>293</v>
      </c>
      <c r="R542" s="98"/>
      <c r="S542" s="32"/>
      <c r="T542" s="31" t="s">
        <v>293</v>
      </c>
    </row>
    <row r="543" spans="1:20" ht="38.25" x14ac:dyDescent="0.25">
      <c r="A543" s="154"/>
      <c r="B543" s="10" t="s">
        <v>282</v>
      </c>
      <c r="C543" s="3" t="s">
        <v>27</v>
      </c>
      <c r="D543" s="1" t="s">
        <v>283</v>
      </c>
      <c r="E543" s="54">
        <v>0</v>
      </c>
      <c r="F543" s="131">
        <f>+'[1]PIND 2026'!I515</f>
        <v>10</v>
      </c>
      <c r="G543" s="49" t="s">
        <v>289</v>
      </c>
      <c r="H543" s="136">
        <f>+'[2]reporte T1'!K516</f>
        <v>0</v>
      </c>
      <c r="I543" s="55">
        <f t="shared" ref="I543:I546" si="92">+H543/F543</f>
        <v>0</v>
      </c>
      <c r="J543" s="31" t="str">
        <f t="shared" si="89"/>
        <v>MUY BAJO</v>
      </c>
      <c r="K543" s="33">
        <f>+[1]PINDTOTAL!L515</f>
        <v>0</v>
      </c>
      <c r="L543" s="33">
        <f>+'[3]2. DETALLADO MARZO 2026'!D548</f>
        <v>0</v>
      </c>
      <c r="M543" s="123" t="e">
        <f t="shared" si="85"/>
        <v>#DIV/0!</v>
      </c>
      <c r="N543" s="33">
        <f>+'[3]2. DETALLADO MARZO 2026'!H548</f>
        <v>0</v>
      </c>
      <c r="O543" s="33">
        <f t="shared" si="86"/>
        <v>0</v>
      </c>
      <c r="P543" s="103"/>
      <c r="Q543" s="31" t="s">
        <v>293</v>
      </c>
      <c r="R543" s="98"/>
      <c r="S543" s="32"/>
      <c r="T543" s="31" t="s">
        <v>293</v>
      </c>
    </row>
    <row r="544" spans="1:20" ht="38.25" x14ac:dyDescent="0.25">
      <c r="A544" s="154"/>
      <c r="B544" s="10" t="s">
        <v>282</v>
      </c>
      <c r="C544" s="3" t="s">
        <v>29</v>
      </c>
      <c r="D544" s="1" t="s">
        <v>283</v>
      </c>
      <c r="E544" s="54">
        <v>0</v>
      </c>
      <c r="F544" s="131">
        <f>+'[1]PIND 2026'!I516</f>
        <v>10</v>
      </c>
      <c r="G544" s="49" t="s">
        <v>289</v>
      </c>
      <c r="H544" s="136">
        <f>+'[2]reporte T1'!K517</f>
        <v>0</v>
      </c>
      <c r="I544" s="55">
        <f t="shared" si="92"/>
        <v>0</v>
      </c>
      <c r="J544" s="31" t="str">
        <f t="shared" si="89"/>
        <v>MUY BAJO</v>
      </c>
      <c r="K544" s="33">
        <f>+[1]PINDTOTAL!L516</f>
        <v>0</v>
      </c>
      <c r="L544" s="33">
        <f>+'[3]2. DETALLADO MARZO 2026'!D549</f>
        <v>0</v>
      </c>
      <c r="M544" s="123" t="e">
        <f t="shared" si="85"/>
        <v>#DIV/0!</v>
      </c>
      <c r="N544" s="33">
        <f>+'[3]2. DETALLADO MARZO 2026'!H549</f>
        <v>0</v>
      </c>
      <c r="O544" s="33">
        <f t="shared" si="86"/>
        <v>0</v>
      </c>
      <c r="P544" s="103"/>
      <c r="Q544" s="31" t="s">
        <v>293</v>
      </c>
      <c r="R544" s="98"/>
      <c r="S544" s="32"/>
      <c r="T544" s="31" t="s">
        <v>293</v>
      </c>
    </row>
    <row r="545" spans="1:20" ht="38.25" x14ac:dyDescent="0.25">
      <c r="A545" s="154"/>
      <c r="B545" s="10" t="s">
        <v>282</v>
      </c>
      <c r="C545" s="3" t="s">
        <v>30</v>
      </c>
      <c r="D545" s="1" t="s">
        <v>283</v>
      </c>
      <c r="E545" s="54">
        <v>0</v>
      </c>
      <c r="F545" s="131">
        <f>+'[1]PIND 2026'!I517</f>
        <v>10</v>
      </c>
      <c r="G545" s="49" t="s">
        <v>289</v>
      </c>
      <c r="H545" s="136">
        <f>+'[2]reporte T1'!K518</f>
        <v>0</v>
      </c>
      <c r="I545" s="55">
        <f t="shared" si="92"/>
        <v>0</v>
      </c>
      <c r="J545" s="31" t="str">
        <f t="shared" si="89"/>
        <v>MUY BAJO</v>
      </c>
      <c r="K545" s="33">
        <f>+[1]PINDTOTAL!L517</f>
        <v>0</v>
      </c>
      <c r="L545" s="33">
        <f>+'[3]2. DETALLADO MARZO 2026'!D550</f>
        <v>0</v>
      </c>
      <c r="M545" s="123" t="e">
        <f t="shared" si="85"/>
        <v>#DIV/0!</v>
      </c>
      <c r="N545" s="33">
        <f>+'[3]2. DETALLADO MARZO 2026'!H550</f>
        <v>0</v>
      </c>
      <c r="O545" s="33">
        <f t="shared" si="86"/>
        <v>0</v>
      </c>
      <c r="P545" s="103"/>
      <c r="Q545" s="31" t="s">
        <v>293</v>
      </c>
      <c r="R545" s="98"/>
      <c r="S545" s="32"/>
      <c r="T545" s="31" t="s">
        <v>293</v>
      </c>
    </row>
    <row r="546" spans="1:20" ht="38.25" x14ac:dyDescent="0.25">
      <c r="A546" s="154"/>
      <c r="B546" s="10" t="s">
        <v>282</v>
      </c>
      <c r="C546" s="3" t="s">
        <v>31</v>
      </c>
      <c r="D546" s="1" t="s">
        <v>283</v>
      </c>
      <c r="E546" s="54">
        <v>0</v>
      </c>
      <c r="F546" s="131">
        <f>+'[1]PIND 2026'!I518</f>
        <v>10</v>
      </c>
      <c r="G546" s="49" t="s">
        <v>289</v>
      </c>
      <c r="H546" s="136">
        <f>+'[2]reporte T1'!K519</f>
        <v>0</v>
      </c>
      <c r="I546" s="55">
        <f t="shared" si="92"/>
        <v>0</v>
      </c>
      <c r="J546" s="31" t="str">
        <f t="shared" si="89"/>
        <v>MUY BAJO</v>
      </c>
      <c r="K546" s="33">
        <f>+[1]PINDTOTAL!L518</f>
        <v>0</v>
      </c>
      <c r="L546" s="33">
        <f>+'[3]2. DETALLADO MARZO 2026'!D551</f>
        <v>0</v>
      </c>
      <c r="M546" s="123" t="e">
        <f t="shared" si="85"/>
        <v>#DIV/0!</v>
      </c>
      <c r="N546" s="33">
        <f>+'[3]2. DETALLADO MARZO 2026'!H551</f>
        <v>0</v>
      </c>
      <c r="O546" s="33">
        <f t="shared" si="86"/>
        <v>0</v>
      </c>
      <c r="P546" s="103"/>
      <c r="Q546" s="31" t="s">
        <v>293</v>
      </c>
      <c r="R546" s="98"/>
      <c r="S546" s="32"/>
      <c r="T546" s="31" t="s">
        <v>293</v>
      </c>
    </row>
    <row r="547" spans="1:20" ht="25.5" x14ac:dyDescent="0.25">
      <c r="A547" s="154"/>
      <c r="B547" s="10" t="s">
        <v>284</v>
      </c>
      <c r="C547" s="3" t="s">
        <v>1</v>
      </c>
      <c r="D547" s="1" t="s">
        <v>285</v>
      </c>
      <c r="E547" s="54">
        <v>0</v>
      </c>
      <c r="F547" s="131">
        <f>+'[1]PIND 2026'!I519</f>
        <v>0</v>
      </c>
      <c r="G547" s="49" t="s">
        <v>290</v>
      </c>
      <c r="H547" s="136">
        <f>+'[2]reporte T1'!K520</f>
        <v>0</v>
      </c>
      <c r="I547" s="55"/>
      <c r="J547" s="31" t="s">
        <v>293</v>
      </c>
      <c r="K547" s="33">
        <f>+[1]PINDTOTAL!L519</f>
        <v>0</v>
      </c>
      <c r="L547" s="33">
        <f>+'[3]2. DETALLADO MARZO 2026'!D552</f>
        <v>45000000</v>
      </c>
      <c r="M547" s="123" t="e">
        <f t="shared" si="85"/>
        <v>#DIV/0!</v>
      </c>
      <c r="N547" s="33">
        <f>+'[3]2. DETALLADO MARZO 2026'!H552</f>
        <v>39978288</v>
      </c>
      <c r="O547" s="33">
        <f t="shared" si="86"/>
        <v>39978288</v>
      </c>
      <c r="P547" s="122">
        <f>+O547/L547</f>
        <v>0.88840640000000004</v>
      </c>
      <c r="Q547" s="31" t="str">
        <f>IF(P547&lt;=20%,"MUY BAJO",IF(AND(P547&gt;20%,P547&lt;=40%),"BAJO",IF(AND(P547&gt;40%,P547&lt;=60%),"MEDIO",IF(AND(P547&gt;60%,P547&lt;=80%),"ALTO","MUY ALTO"))))</f>
        <v>MUY ALTO</v>
      </c>
      <c r="R547" s="98"/>
      <c r="S547" s="32">
        <f>+I547*P547</f>
        <v>0</v>
      </c>
      <c r="T547" s="31" t="str">
        <f>IF(S547&lt;=20%,"MUY BAJO",IF(AND(S547&gt;20%,S547&lt;=40%),"BAJO",IF(AND(S547&gt;40%,S547&lt;=60%),"MEDIO",IF(AND(S547&gt;60%,S547&lt;=80%),"ALTO","MUY ALTO"))))</f>
        <v>MUY BAJO</v>
      </c>
    </row>
    <row r="548" spans="1:20" ht="25.5" x14ac:dyDescent="0.25">
      <c r="A548" s="154"/>
      <c r="B548" s="22" t="s">
        <v>309</v>
      </c>
      <c r="C548" s="23"/>
      <c r="D548" s="24"/>
      <c r="E548" s="85"/>
      <c r="F548" s="91"/>
      <c r="G548" s="86"/>
      <c r="H548" s="85"/>
      <c r="I548" s="87">
        <f>+AVERAGE(I540:I547)</f>
        <v>0</v>
      </c>
      <c r="J548" s="31" t="str">
        <f t="shared" si="89"/>
        <v>MUY BAJO</v>
      </c>
      <c r="K548" s="43">
        <f>SUM(K540:K547)</f>
        <v>0</v>
      </c>
      <c r="L548" s="43">
        <f>SUM(L540:L547)</f>
        <v>65000000</v>
      </c>
      <c r="M548" s="134"/>
      <c r="N548" s="43">
        <f>SUM(N540:N547)</f>
        <v>39978288</v>
      </c>
      <c r="O548" s="43">
        <f>SUM(O540:O547)</f>
        <v>39978288</v>
      </c>
      <c r="P548" s="109">
        <f>+O548/L548</f>
        <v>0.61505058461538464</v>
      </c>
      <c r="Q548" s="35"/>
      <c r="R548" s="95"/>
      <c r="S548" s="73"/>
      <c r="T548" s="42"/>
    </row>
    <row r="549" spans="1:20" s="115" customFormat="1" ht="25.5" x14ac:dyDescent="0.25">
      <c r="A549" s="155"/>
      <c r="B549" s="116" t="s">
        <v>308</v>
      </c>
      <c r="C549" s="21"/>
      <c r="D549" s="21"/>
      <c r="E549" s="21"/>
      <c r="F549" s="21"/>
      <c r="G549" s="21"/>
      <c r="H549" s="21"/>
      <c r="I549" s="113">
        <f>+AVERAGE(I539,I548)</f>
        <v>0.22685489363432748</v>
      </c>
      <c r="J549" s="31" t="str">
        <f t="shared" si="89"/>
        <v>BAJO</v>
      </c>
      <c r="K549" s="114">
        <f>+K548+K539</f>
        <v>11254304000</v>
      </c>
      <c r="L549" s="114">
        <f>+L548+L539</f>
        <v>8402923105</v>
      </c>
      <c r="M549" s="113">
        <f>+M548+M539</f>
        <v>0.74086528185128109</v>
      </c>
      <c r="N549" s="114">
        <f>+N548+N539</f>
        <v>3539270572</v>
      </c>
      <c r="O549" s="114">
        <f>+O548+O539</f>
        <v>3539270572</v>
      </c>
      <c r="P549" s="110">
        <f>+O549/L549</f>
        <v>0.42119516360848575</v>
      </c>
      <c r="Q549" s="35" t="str">
        <f>IF(P549&lt;=20%,"MUY BAJO",IF(AND(P549&gt;20%,P549&lt;=40%),"BAJO",IF(AND(P549&gt;40%,P549&lt;=60%),"MEDIO",IF(AND(P549&gt;60%,P549&lt;=80%),"ALTO","MUY ALTO"))))</f>
        <v>MEDIO</v>
      </c>
      <c r="R549" s="95"/>
      <c r="S549" s="44">
        <f>+I549*P549</f>
        <v>9.5550184039696201E-2</v>
      </c>
      <c r="T549" s="31" t="str">
        <f>IF(S549&lt;=20%,"MUY BAJO",IF(AND(S549&gt;20%,S549&lt;=40%),"BAJO",IF(AND(S549&gt;40%,S549&lt;=60%),"MEDIO",IF(AND(S549&gt;60%,S549&lt;=80%),"ALTO","MUY ALTO"))))</f>
        <v>MUY BAJO</v>
      </c>
    </row>
    <row r="550" spans="1:20" s="47" customFormat="1" ht="24.75" customHeight="1" x14ac:dyDescent="0.25">
      <c r="B550" s="121" t="s">
        <v>349</v>
      </c>
      <c r="C550" s="121"/>
      <c r="D550" s="121"/>
      <c r="E550" s="121"/>
      <c r="F550" s="121"/>
      <c r="G550" s="121"/>
      <c r="H550" s="120"/>
      <c r="I550" s="128">
        <f>AVERAGE(I549,I423,I267,I161,I28,I20,I15)</f>
        <v>0.26871979632745441</v>
      </c>
      <c r="J550" s="31" t="str">
        <f t="shared" si="89"/>
        <v>BAJO</v>
      </c>
      <c r="K550" s="119">
        <f>+K549+K423+K267+K161+K28+K20+K15</f>
        <v>67284622073</v>
      </c>
      <c r="L550" s="119">
        <f>+L549+L423+L267+L161+L28+L20+L15</f>
        <v>75937438973</v>
      </c>
      <c r="M550" s="125">
        <f>+L550/K550</f>
        <v>1.1286002155234249</v>
      </c>
      <c r="N550" s="119">
        <f>+N549+N423+N267+N161+N28+N20+N15</f>
        <v>32649135041</v>
      </c>
      <c r="O550" s="119">
        <f>+O549+O423+O267+O161+O28+O20+O15</f>
        <v>32649135041</v>
      </c>
      <c r="P550" s="118">
        <f>+O550/L550</f>
        <v>0.42994780285661977</v>
      </c>
      <c r="Q550" s="35" t="str">
        <f>IF(P550&lt;=20%,"MUY BAJO",IF(AND(P550&gt;20%,P550&lt;=40%),"BAJO",IF(AND(P550&gt;40%,P550&lt;=60%),"MEDIO",IF(AND(P550&gt;60%,P550&lt;=80%),"ALTO","MUY ALTO"))))</f>
        <v>MEDIO</v>
      </c>
      <c r="R550" s="111"/>
      <c r="S550" s="118">
        <f>AVERAGE(S549,S423,S267,S161,S28,S20,S15)</f>
        <v>8.6128127012841338E-2</v>
      </c>
      <c r="T550" s="31" t="str">
        <f>IF(S550&lt;=20%,"MUY BAJO",IF(AND(S550&gt;20%,S550&lt;=40%),"BAJO",IF(AND(S550&gt;40%,S550&lt;=60%),"MEDIO",IF(AND(S550&gt;60%,S550&lt;=80%),"ALTO","MUY ALTO"))))</f>
        <v>MUY BAJO</v>
      </c>
    </row>
    <row r="551" spans="1:20" x14ac:dyDescent="0.25">
      <c r="B551" s="92"/>
      <c r="C551" s="92"/>
      <c r="D551" s="93"/>
      <c r="E551" s="93"/>
      <c r="F551" s="93"/>
      <c r="G551" s="93"/>
      <c r="H551" s="93"/>
      <c r="I551" s="94"/>
      <c r="J551" s="95"/>
      <c r="K551" s="96"/>
      <c r="L551" s="96"/>
      <c r="M551" s="135"/>
      <c r="N551" s="96"/>
      <c r="O551" s="96"/>
      <c r="P551" s="97"/>
      <c r="Q551" s="95"/>
      <c r="R551" s="95"/>
      <c r="S551" s="97"/>
      <c r="T551" s="98"/>
    </row>
    <row r="552" spans="1:20" ht="21" x14ac:dyDescent="0.35">
      <c r="B552" s="26" t="s">
        <v>337</v>
      </c>
      <c r="C552" s="26"/>
      <c r="D552" s="26"/>
      <c r="P552" s="25"/>
      <c r="Q552" s="5"/>
      <c r="R552" s="5"/>
      <c r="T552" s="5"/>
    </row>
    <row r="553" spans="1:20" x14ac:dyDescent="0.25">
      <c r="B553" s="27" t="s">
        <v>330</v>
      </c>
      <c r="C553" s="28">
        <v>144.88</v>
      </c>
      <c r="D553" s="26"/>
      <c r="Q553" s="5"/>
      <c r="R553" s="5"/>
      <c r="T553" s="5"/>
    </row>
    <row r="554" spans="1:20" x14ac:dyDescent="0.25">
      <c r="B554" s="29">
        <v>45717</v>
      </c>
      <c r="C554" s="117">
        <v>148.68</v>
      </c>
      <c r="D554" s="26"/>
      <c r="Q554" s="5"/>
      <c r="R554" s="5"/>
      <c r="T554" s="5"/>
    </row>
  </sheetData>
  <autoFilter ref="A3:T550" xr:uid="{D4006B0E-58DA-47A3-AB8C-40C0299FD32F}"/>
  <mergeCells count="20">
    <mergeCell ref="I2:J2"/>
    <mergeCell ref="A1:T1"/>
    <mergeCell ref="A2:A3"/>
    <mergeCell ref="D2:D3"/>
    <mergeCell ref="E2:E3"/>
    <mergeCell ref="H2:H3"/>
    <mergeCell ref="F2:F3"/>
    <mergeCell ref="K2:O2"/>
    <mergeCell ref="S2:T2"/>
    <mergeCell ref="P2:Q2"/>
    <mergeCell ref="A268:A423"/>
    <mergeCell ref="A424:A549"/>
    <mergeCell ref="G2:G3"/>
    <mergeCell ref="A4:A14"/>
    <mergeCell ref="A16:A19"/>
    <mergeCell ref="A21:A27"/>
    <mergeCell ref="A29:A161"/>
    <mergeCell ref="A162:A267"/>
    <mergeCell ref="C2:C3"/>
    <mergeCell ref="B2:B3"/>
  </mergeCells>
  <conditionalFormatting sqref="J74">
    <cfRule type="containsText" dxfId="427" priority="121" operator="containsText" text="MUY BAJO">
      <formula>NOT(ISERROR(SEARCH("MUY BAJO",J74)))</formula>
    </cfRule>
    <cfRule type="containsText" dxfId="426" priority="122" operator="containsText" text="MUY ALTO">
      <formula>NOT(ISERROR(SEARCH("MUY ALTO",J74)))</formula>
    </cfRule>
    <cfRule type="containsText" dxfId="425" priority="123" operator="containsText" text="ALTO">
      <formula>NOT(ISERROR(SEARCH("ALTO",J74)))</formula>
    </cfRule>
    <cfRule type="containsText" dxfId="424" priority="124" operator="containsText" text="MEDIO">
      <formula>NOT(ISERROR(SEARCH("MEDIO",J74)))</formula>
    </cfRule>
    <cfRule type="containsText" dxfId="423" priority="125" operator="containsText" text="BAJO">
      <formula>NOT(ISERROR(SEARCH("BAJO",J74)))</formula>
    </cfRule>
  </conditionalFormatting>
  <conditionalFormatting sqref="J4:J72 J216:J550 J79:J201">
    <cfRule type="containsText" dxfId="422" priority="360" operator="containsText" text="BAJO">
      <formula>NOT(ISERROR(SEARCH("BAJO",J4)))</formula>
    </cfRule>
  </conditionalFormatting>
  <conditionalFormatting sqref="J4:J72">
    <cfRule type="containsText" dxfId="421" priority="356" operator="containsText" text="MUY BAJO">
      <formula>NOT(ISERROR(SEARCH("MUY BAJO",J4)))</formula>
    </cfRule>
    <cfRule type="containsText" dxfId="420" priority="357" operator="containsText" text="MUY ALTO">
      <formula>NOT(ISERROR(SEARCH("MUY ALTO",J4)))</formula>
    </cfRule>
    <cfRule type="containsText" dxfId="419" priority="358" operator="containsText" text="ALTO">
      <formula>NOT(ISERROR(SEARCH("ALTO",J4)))</formula>
    </cfRule>
    <cfRule type="containsText" dxfId="418" priority="359" operator="containsText" text="MEDIO">
      <formula>NOT(ISERROR(SEARCH("MEDIO",J4)))</formula>
    </cfRule>
  </conditionalFormatting>
  <conditionalFormatting sqref="J73 J75:J78">
    <cfRule type="containsText" dxfId="417" priority="316" operator="containsText" text="MUY BAJO">
      <formula>NOT(ISERROR(SEARCH("MUY BAJO",J73)))</formula>
    </cfRule>
    <cfRule type="containsText" dxfId="416" priority="317" operator="containsText" text="MUY ALTO">
      <formula>NOT(ISERROR(SEARCH("MUY ALTO",J73)))</formula>
    </cfRule>
    <cfRule type="containsText" dxfId="415" priority="318" operator="containsText" text="ALTO">
      <formula>NOT(ISERROR(SEARCH("ALTO",J73)))</formula>
    </cfRule>
    <cfRule type="containsText" dxfId="414" priority="319" operator="containsText" text="MEDIO">
      <formula>NOT(ISERROR(SEARCH("MEDIO",J73)))</formula>
    </cfRule>
    <cfRule type="containsText" dxfId="413" priority="320" operator="containsText" text="BAJO">
      <formula>NOT(ISERROR(SEARCH("BAJO",J73)))</formula>
    </cfRule>
    <cfRule type="containsText" dxfId="412" priority="321" operator="containsText" text="MUY BAJO">
      <formula>NOT(ISERROR(SEARCH("MUY BAJO",J73)))</formula>
    </cfRule>
    <cfRule type="containsText" dxfId="411" priority="325" operator="containsText" text="BAJO">
      <formula>NOT(ISERROR(SEARCH("BAJO",J73)))</formula>
    </cfRule>
  </conditionalFormatting>
  <conditionalFormatting sqref="J73 J75:J201 Q4:R117">
    <cfRule type="containsText" dxfId="410" priority="322" operator="containsText" text="MUY ALTO">
      <formula>NOT(ISERROR(SEARCH("MUY ALTO",J4)))</formula>
    </cfRule>
    <cfRule type="containsText" dxfId="409" priority="323" operator="containsText" text="ALTO">
      <formula>NOT(ISERROR(SEARCH("ALTO",J4)))</formula>
    </cfRule>
    <cfRule type="containsText" dxfId="408" priority="324" operator="containsText" text="MEDIO">
      <formula>NOT(ISERROR(SEARCH("MEDIO",J4)))</formula>
    </cfRule>
  </conditionalFormatting>
  <conditionalFormatting sqref="J79:J550">
    <cfRule type="containsText" dxfId="407" priority="1" operator="containsText" text="MUY BAJO">
      <formula>NOT(ISERROR(SEARCH("MUY BAJO",J79)))</formula>
    </cfRule>
  </conditionalFormatting>
  <conditionalFormatting sqref="J202:J215">
    <cfRule type="containsText" dxfId="406" priority="2" operator="containsText" text="MUY ALTO">
      <formula>NOT(ISERROR(SEARCH("MUY ALTO",J202)))</formula>
    </cfRule>
    <cfRule type="containsText" dxfId="405" priority="3" operator="containsText" text="ALTO">
      <formula>NOT(ISERROR(SEARCH("ALTO",J202)))</formula>
    </cfRule>
    <cfRule type="containsText" dxfId="404" priority="4" operator="containsText" text="MEDIO">
      <formula>NOT(ISERROR(SEARCH("MEDIO",J202)))</formula>
    </cfRule>
    <cfRule type="containsText" dxfId="403" priority="5" operator="containsText" text="BAJO">
      <formula>NOT(ISERROR(SEARCH("BAJO",J202)))</formula>
    </cfRule>
  </conditionalFormatting>
  <conditionalFormatting sqref="J216:J551">
    <cfRule type="containsText" dxfId="402" priority="327" operator="containsText" text="MUY ALTO">
      <formula>NOT(ISERROR(SEARCH("MUY ALTO",J216)))</formula>
    </cfRule>
    <cfRule type="containsText" dxfId="401" priority="328" operator="containsText" text="ALTO">
      <formula>NOT(ISERROR(SEARCH("ALTO",J216)))</formula>
    </cfRule>
    <cfRule type="containsText" dxfId="400" priority="329" operator="containsText" text="MEDIO">
      <formula>NOT(ISERROR(SEARCH("MEDIO",J216)))</formula>
    </cfRule>
  </conditionalFormatting>
  <conditionalFormatting sqref="J551">
    <cfRule type="containsText" dxfId="399" priority="326" operator="containsText" text="MUY BAJO">
      <formula>NOT(ISERROR(SEARCH("MUY BAJO",J551)))</formula>
    </cfRule>
    <cfRule type="containsText" dxfId="398" priority="330" operator="containsText" text="BAJO">
      <formula>NOT(ISERROR(SEARCH("BAJO",J551)))</formula>
    </cfRule>
  </conditionalFormatting>
  <conditionalFormatting sqref="Q121">
    <cfRule type="containsText" dxfId="397" priority="266" operator="containsText" text="MUY BAJO">
      <formula>NOT(ISERROR(SEARCH("MUY BAJO",Q121)))</formula>
    </cfRule>
    <cfRule type="containsText" dxfId="396" priority="267" operator="containsText" text="MUY ALTO">
      <formula>NOT(ISERROR(SEARCH("MUY ALTO",Q121)))</formula>
    </cfRule>
    <cfRule type="containsText" dxfId="395" priority="268" operator="containsText" text="ALTO">
      <formula>NOT(ISERROR(SEARCH("ALTO",Q121)))</formula>
    </cfRule>
    <cfRule type="containsText" dxfId="394" priority="269" operator="containsText" text="MEDIO">
      <formula>NOT(ISERROR(SEARCH("MEDIO",Q121)))</formula>
    </cfRule>
    <cfRule type="containsText" dxfId="393" priority="270" operator="containsText" text="BAJO">
      <formula>NOT(ISERROR(SEARCH("BAJO",Q121)))</formula>
    </cfRule>
  </conditionalFormatting>
  <conditionalFormatting sqref="Q145:Q148 R145:R156 Q150:Q156 Q4:R6 Q72:R78 Q97:R102 Q104:R107 Q112:R117 Q551:R551">
    <cfRule type="containsText" dxfId="392" priority="416" operator="containsText" text="MUY BAJO">
      <formula>NOT(ISERROR(SEARCH("MUY BAJO",Q4)))</formula>
    </cfRule>
    <cfRule type="containsText" dxfId="391" priority="417" operator="containsText" text="MUY ALTO">
      <formula>NOT(ISERROR(SEARCH("MUY ALTO",Q4)))</formula>
    </cfRule>
    <cfRule type="containsText" dxfId="390" priority="418" operator="containsText" text="ALTO">
      <formula>NOT(ISERROR(SEARCH("ALTO",Q4)))</formula>
    </cfRule>
    <cfRule type="containsText" dxfId="389" priority="419" operator="containsText" text="MEDIO">
      <formula>NOT(ISERROR(SEARCH("MEDIO",Q4)))</formula>
    </cfRule>
    <cfRule type="containsText" dxfId="388" priority="420" operator="containsText" text="BAJO">
      <formula>NOT(ISERROR(SEARCH("BAJO",Q4)))</formula>
    </cfRule>
  </conditionalFormatting>
  <conditionalFormatting sqref="Q149">
    <cfRule type="containsText" dxfId="387" priority="256" operator="containsText" text="MUY BAJO">
      <formula>NOT(ISERROR(SEARCH("MUY BAJO",Q149)))</formula>
    </cfRule>
    <cfRule type="containsText" dxfId="386" priority="257" operator="containsText" text="MUY ALTO">
      <formula>NOT(ISERROR(SEARCH("MUY ALTO",Q149)))</formula>
    </cfRule>
    <cfRule type="containsText" dxfId="385" priority="258" operator="containsText" text="ALTO">
      <formula>NOT(ISERROR(SEARCH("ALTO",Q149)))</formula>
    </cfRule>
    <cfRule type="containsText" dxfId="384" priority="259" operator="containsText" text="MEDIO">
      <formula>NOT(ISERROR(SEARCH("MEDIO",Q149)))</formula>
    </cfRule>
    <cfRule type="containsText" dxfId="383" priority="260" operator="containsText" text="BAJO">
      <formula>NOT(ISERROR(SEARCH("BAJO",Q149)))</formula>
    </cfRule>
  </conditionalFormatting>
  <conditionalFormatting sqref="Q158:Q159 R158:R161 Q161 Q4:R117">
    <cfRule type="containsText" dxfId="382" priority="410" operator="containsText" text="BAJO">
      <formula>NOT(ISERROR(SEARCH("BAJO",Q4)))</formula>
    </cfRule>
  </conditionalFormatting>
  <conditionalFormatting sqref="Q158:R161">
    <cfRule type="containsText" dxfId="381" priority="241" operator="containsText" text="MUY BAJO">
      <formula>NOT(ISERROR(SEARCH("MUY BAJO",Q158)))</formula>
    </cfRule>
    <cfRule type="containsText" dxfId="380" priority="242" operator="containsText" text="MUY ALTO">
      <formula>NOT(ISERROR(SEARCH("MUY ALTO",Q158)))</formula>
    </cfRule>
    <cfRule type="containsText" dxfId="379" priority="243" operator="containsText" text="ALTO">
      <formula>NOT(ISERROR(SEARCH("ALTO",Q158)))</formula>
    </cfRule>
    <cfRule type="containsText" dxfId="378" priority="244" operator="containsText" text="MEDIO">
      <formula>NOT(ISERROR(SEARCH("MEDIO",Q158)))</formula>
    </cfRule>
  </conditionalFormatting>
  <conditionalFormatting sqref="Q160">
    <cfRule type="containsText" dxfId="377" priority="245" operator="containsText" text="BAJO">
      <formula>NOT(ISERROR(SEARCH("BAJO",Q160)))</formula>
    </cfRule>
  </conditionalFormatting>
  <conditionalFormatting sqref="Q166">
    <cfRule type="containsText" dxfId="376" priority="236" operator="containsText" text="MUY BAJO">
      <formula>NOT(ISERROR(SEARCH("MUY BAJO",Q166)))</formula>
    </cfRule>
    <cfRule type="containsText" dxfId="375" priority="237" operator="containsText" text="MUY ALTO">
      <formula>NOT(ISERROR(SEARCH("MUY ALTO",Q166)))</formula>
    </cfRule>
    <cfRule type="containsText" dxfId="374" priority="238" operator="containsText" text="ALTO">
      <formula>NOT(ISERROR(SEARCH("ALTO",Q166)))</formula>
    </cfRule>
    <cfRule type="containsText" dxfId="373" priority="239" operator="containsText" text="MEDIO">
      <formula>NOT(ISERROR(SEARCH("MEDIO",Q166)))</formula>
    </cfRule>
    <cfRule type="containsText" dxfId="372" priority="240" operator="containsText" text="BAJO">
      <formula>NOT(ISERROR(SEARCH("BAJO",Q166)))</formula>
    </cfRule>
  </conditionalFormatting>
  <conditionalFormatting sqref="Q173:R173">
    <cfRule type="containsText" dxfId="371" priority="736" operator="containsText" text="MUY BAJO">
      <formula>NOT(ISERROR(SEARCH("MUY BAJO",Q173)))</formula>
    </cfRule>
    <cfRule type="containsText" dxfId="370" priority="737" operator="containsText" text="MUY ALTO">
      <formula>NOT(ISERROR(SEARCH("MUY ALTO",Q173)))</formula>
    </cfRule>
    <cfRule type="containsText" dxfId="369" priority="738" operator="containsText" text="ALTO">
      <formula>NOT(ISERROR(SEARCH("ALTO",Q173)))</formula>
    </cfRule>
    <cfRule type="containsText" dxfId="368" priority="739" operator="containsText" text="MEDIO">
      <formula>NOT(ISERROR(SEARCH("MEDIO",Q173)))</formula>
    </cfRule>
    <cfRule type="containsText" dxfId="367" priority="740" operator="containsText" text="BAJO">
      <formula>NOT(ISERROR(SEARCH("BAJO",Q173)))</formula>
    </cfRule>
  </conditionalFormatting>
  <conditionalFormatting sqref="Q176:R182">
    <cfRule type="containsText" dxfId="366" priority="726" operator="containsText" text="MUY BAJO">
      <formula>NOT(ISERROR(SEARCH("MUY BAJO",Q176)))</formula>
    </cfRule>
    <cfRule type="containsText" dxfId="365" priority="727" operator="containsText" text="MUY ALTO">
      <formula>NOT(ISERROR(SEARCH("MUY ALTO",Q176)))</formula>
    </cfRule>
    <cfRule type="containsText" dxfId="364" priority="728" operator="containsText" text="ALTO">
      <formula>NOT(ISERROR(SEARCH("ALTO",Q176)))</formula>
    </cfRule>
    <cfRule type="containsText" dxfId="363" priority="729" operator="containsText" text="MEDIO">
      <formula>NOT(ISERROR(SEARCH("MEDIO",Q176)))</formula>
    </cfRule>
    <cfRule type="containsText" dxfId="362" priority="730" operator="containsText" text="BAJO">
      <formula>NOT(ISERROR(SEARCH("BAJO",Q176)))</formula>
    </cfRule>
  </conditionalFormatting>
  <conditionalFormatting sqref="Q187">
    <cfRule type="containsText" dxfId="361" priority="276" operator="containsText" text="MUY BAJO">
      <formula>NOT(ISERROR(SEARCH("MUY BAJO",Q187)))</formula>
    </cfRule>
    <cfRule type="containsText" dxfId="360" priority="277" operator="containsText" text="MUY ALTO">
      <formula>NOT(ISERROR(SEARCH("MUY ALTO",Q187)))</formula>
    </cfRule>
    <cfRule type="containsText" dxfId="359" priority="278" operator="containsText" text="ALTO">
      <formula>NOT(ISERROR(SEARCH("ALTO",Q187)))</formula>
    </cfRule>
    <cfRule type="containsText" dxfId="358" priority="279" operator="containsText" text="MEDIO">
      <formula>NOT(ISERROR(SEARCH("MEDIO",Q187)))</formula>
    </cfRule>
    <cfRule type="containsText" dxfId="357" priority="280" operator="containsText" text="BAJO">
      <formula>NOT(ISERROR(SEARCH("BAJO",Q187)))</formula>
    </cfRule>
  </conditionalFormatting>
  <conditionalFormatting sqref="Q192">
    <cfRule type="containsText" dxfId="356" priority="271" operator="containsText" text="MUY BAJO">
      <formula>NOT(ISERROR(SEARCH("MUY BAJO",Q192)))</formula>
    </cfRule>
    <cfRule type="containsText" dxfId="355" priority="272" operator="containsText" text="MUY ALTO">
      <formula>NOT(ISERROR(SEARCH("MUY ALTO",Q192)))</formula>
    </cfRule>
    <cfRule type="containsText" dxfId="354" priority="273" operator="containsText" text="ALTO">
      <formula>NOT(ISERROR(SEARCH("ALTO",Q192)))</formula>
    </cfRule>
    <cfRule type="containsText" dxfId="353" priority="274" operator="containsText" text="MEDIO">
      <formula>NOT(ISERROR(SEARCH("MEDIO",Q192)))</formula>
    </cfRule>
    <cfRule type="containsText" dxfId="352" priority="275" operator="containsText" text="BAJO">
      <formula>NOT(ISERROR(SEARCH("BAJO",Q192)))</formula>
    </cfRule>
  </conditionalFormatting>
  <conditionalFormatting sqref="Q202:R204">
    <cfRule type="containsText" dxfId="351" priority="716" operator="containsText" text="MUY BAJO">
      <formula>NOT(ISERROR(SEARCH("MUY BAJO",Q202)))</formula>
    </cfRule>
    <cfRule type="containsText" dxfId="350" priority="717" operator="containsText" text="MUY ALTO">
      <formula>NOT(ISERROR(SEARCH("MUY ALTO",Q202)))</formula>
    </cfRule>
    <cfRule type="containsText" dxfId="349" priority="718" operator="containsText" text="ALTO">
      <formula>NOT(ISERROR(SEARCH("ALTO",Q202)))</formula>
    </cfRule>
    <cfRule type="containsText" dxfId="348" priority="719" operator="containsText" text="MEDIO">
      <formula>NOT(ISERROR(SEARCH("MEDIO",Q202)))</formula>
    </cfRule>
    <cfRule type="containsText" dxfId="347" priority="720" operator="containsText" text="BAJO">
      <formula>NOT(ISERROR(SEARCH("BAJO",Q202)))</formula>
    </cfRule>
  </conditionalFormatting>
  <conditionalFormatting sqref="Q210:R215 Q273:R275 Q277:R277">
    <cfRule type="containsText" dxfId="346" priority="707" operator="containsText" text="MUY ALTO">
      <formula>NOT(ISERROR(SEARCH("MUY ALTO",Q210)))</formula>
    </cfRule>
    <cfRule type="containsText" dxfId="345" priority="708" operator="containsText" text="ALTO">
      <formula>NOT(ISERROR(SEARCH("ALTO",Q210)))</formula>
    </cfRule>
    <cfRule type="containsText" dxfId="344" priority="709" operator="containsText" text="MEDIO">
      <formula>NOT(ISERROR(SEARCH("MEDIO",Q210)))</formula>
    </cfRule>
    <cfRule type="containsText" dxfId="343" priority="710" operator="containsText" text="BAJO">
      <formula>NOT(ISERROR(SEARCH("BAJO",Q210)))</formula>
    </cfRule>
  </conditionalFormatting>
  <conditionalFormatting sqref="Q210:R215 Q273:R275 Q277:R277">
    <cfRule type="containsText" dxfId="342" priority="706" operator="containsText" text="MUY BAJO">
      <formula>NOT(ISERROR(SEARCH("MUY BAJO",Q210)))</formula>
    </cfRule>
  </conditionalFormatting>
  <conditionalFormatting sqref="Q277">
    <cfRule type="containsText" dxfId="341" priority="206" operator="containsText" text="MUY BAJO">
      <formula>NOT(ISERROR(SEARCH("MUY BAJO",Q277)))</formula>
    </cfRule>
    <cfRule type="containsText" dxfId="340" priority="207" operator="containsText" text="MUY ALTO">
      <formula>NOT(ISERROR(SEARCH("MUY ALTO",Q277)))</formula>
    </cfRule>
    <cfRule type="containsText" dxfId="339" priority="208" operator="containsText" text="ALTO">
      <formula>NOT(ISERROR(SEARCH("ALTO",Q277)))</formula>
    </cfRule>
    <cfRule type="containsText" dxfId="338" priority="209" operator="containsText" text="MEDIO">
      <formula>NOT(ISERROR(SEARCH("MEDIO",Q277)))</formula>
    </cfRule>
    <cfRule type="containsText" dxfId="337" priority="210" operator="containsText" text="BAJO">
      <formula>NOT(ISERROR(SEARCH("BAJO",Q277)))</formula>
    </cfRule>
  </conditionalFormatting>
  <conditionalFormatting sqref="Q285:Q287">
    <cfRule type="containsText" dxfId="336" priority="101" operator="containsText" text="MUY BAJO">
      <formula>NOT(ISERROR(SEARCH("MUY BAJO",Q285)))</formula>
    </cfRule>
    <cfRule type="containsText" dxfId="335" priority="102" operator="containsText" text="MUY ALTO">
      <formula>NOT(ISERROR(SEARCH("MUY ALTO",Q285)))</formula>
    </cfRule>
    <cfRule type="containsText" dxfId="334" priority="103" operator="containsText" text="ALTO">
      <formula>NOT(ISERROR(SEARCH("ALTO",Q285)))</formula>
    </cfRule>
    <cfRule type="containsText" dxfId="333" priority="104" operator="containsText" text="MEDIO">
      <formula>NOT(ISERROR(SEARCH("MEDIO",Q285)))</formula>
    </cfRule>
    <cfRule type="containsText" dxfId="332" priority="105" operator="containsText" text="BAJO">
      <formula>NOT(ISERROR(SEARCH("BAJO",Q285)))</formula>
    </cfRule>
  </conditionalFormatting>
  <conditionalFormatting sqref="Q289:R289">
    <cfRule type="containsText" dxfId="331" priority="516" operator="containsText" text="MUY BAJO">
      <formula>NOT(ISERROR(SEARCH("MUY BAJO",Q289)))</formula>
    </cfRule>
    <cfRule type="containsText" dxfId="330" priority="517" operator="containsText" text="MUY ALTO">
      <formula>NOT(ISERROR(SEARCH("MUY ALTO",Q289)))</formula>
    </cfRule>
    <cfRule type="containsText" dxfId="329" priority="518" operator="containsText" text="ALTO">
      <formula>NOT(ISERROR(SEARCH("ALTO",Q289)))</formula>
    </cfRule>
    <cfRule type="containsText" dxfId="328" priority="519" operator="containsText" text="MEDIO">
      <formula>NOT(ISERROR(SEARCH("MEDIO",Q289)))</formula>
    </cfRule>
    <cfRule type="containsText" dxfId="327" priority="520" operator="containsText" text="BAJO">
      <formula>NOT(ISERROR(SEARCH("BAJO",Q289)))</formula>
    </cfRule>
  </conditionalFormatting>
  <conditionalFormatting sqref="Q289">
    <cfRule type="containsText" dxfId="326" priority="196" operator="containsText" text="MUY BAJO">
      <formula>NOT(ISERROR(SEARCH("MUY BAJO",Q289)))</formula>
    </cfRule>
    <cfRule type="containsText" dxfId="325" priority="197" operator="containsText" text="MUY ALTO">
      <formula>NOT(ISERROR(SEARCH("MUY ALTO",Q289)))</formula>
    </cfRule>
    <cfRule type="containsText" dxfId="324" priority="198" operator="containsText" text="ALTO">
      <formula>NOT(ISERROR(SEARCH("ALTO",Q289)))</formula>
    </cfRule>
    <cfRule type="containsText" dxfId="323" priority="199" operator="containsText" text="MEDIO">
      <formula>NOT(ISERROR(SEARCH("MEDIO",Q289)))</formula>
    </cfRule>
    <cfRule type="containsText" dxfId="322" priority="200" operator="containsText" text="BAJO">
      <formula>NOT(ISERROR(SEARCH("BAJO",Q289)))</formula>
    </cfRule>
    <cfRule type="containsText" dxfId="321" priority="201" operator="containsText" text="MUY BAJO">
      <formula>NOT(ISERROR(SEARCH("MUY BAJO",Q289)))</formula>
    </cfRule>
    <cfRule type="containsText" dxfId="320" priority="202" operator="containsText" text="MUY ALTO">
      <formula>NOT(ISERROR(SEARCH("MUY ALTO",Q289)))</formula>
    </cfRule>
    <cfRule type="containsText" dxfId="319" priority="203" operator="containsText" text="ALTO">
      <formula>NOT(ISERROR(SEARCH("ALTO",Q289)))</formula>
    </cfRule>
    <cfRule type="containsText" dxfId="318" priority="204" operator="containsText" text="MEDIO">
      <formula>NOT(ISERROR(SEARCH("MEDIO",Q289)))</formula>
    </cfRule>
    <cfRule type="containsText" dxfId="317" priority="205" operator="containsText" text="BAJO">
      <formula>NOT(ISERROR(SEARCH("BAJO",Q289)))</formula>
    </cfRule>
  </conditionalFormatting>
  <conditionalFormatting sqref="Q327:R328 Q341:R343">
    <cfRule type="containsText" dxfId="316" priority="686" operator="containsText" text="MUY BAJO">
      <formula>NOT(ISERROR(SEARCH("MUY BAJO",Q327)))</formula>
    </cfRule>
    <cfRule type="containsText" dxfId="315" priority="687" operator="containsText" text="MUY ALTO">
      <formula>NOT(ISERROR(SEARCH("MUY ALTO",Q327)))</formula>
    </cfRule>
    <cfRule type="containsText" dxfId="314" priority="688" operator="containsText" text="ALTO">
      <formula>NOT(ISERROR(SEARCH("ALTO",Q327)))</formula>
    </cfRule>
    <cfRule type="containsText" dxfId="313" priority="689" operator="containsText" text="MEDIO">
      <formula>NOT(ISERROR(SEARCH("MEDIO",Q327)))</formula>
    </cfRule>
    <cfRule type="containsText" dxfId="312" priority="690" operator="containsText" text="BAJO">
      <formula>NOT(ISERROR(SEARCH("BAJO",Q327)))</formula>
    </cfRule>
  </conditionalFormatting>
  <conditionalFormatting sqref="Q355:R356">
    <cfRule type="containsText" dxfId="311" priority="676" operator="containsText" text="MUY BAJO">
      <formula>NOT(ISERROR(SEARCH("MUY BAJO",Q355)))</formula>
    </cfRule>
    <cfRule type="containsText" dxfId="310" priority="677" operator="containsText" text="MUY ALTO">
      <formula>NOT(ISERROR(SEARCH("MUY ALTO",Q355)))</formula>
    </cfRule>
    <cfRule type="containsText" dxfId="309" priority="678" operator="containsText" text="ALTO">
      <formula>NOT(ISERROR(SEARCH("ALTO",Q355)))</formula>
    </cfRule>
    <cfRule type="containsText" dxfId="308" priority="679" operator="containsText" text="MEDIO">
      <formula>NOT(ISERROR(SEARCH("MEDIO",Q355)))</formula>
    </cfRule>
    <cfRule type="containsText" dxfId="307" priority="680" operator="containsText" text="BAJO">
      <formula>NOT(ISERROR(SEARCH("BAJO",Q355)))</formula>
    </cfRule>
  </conditionalFormatting>
  <conditionalFormatting sqref="Q364:Q369">
    <cfRule type="containsText" dxfId="306" priority="76" operator="containsText" text="MUY BAJO">
      <formula>NOT(ISERROR(SEARCH("MUY BAJO",Q364)))</formula>
    </cfRule>
    <cfRule type="containsText" dxfId="305" priority="77" operator="containsText" text="MUY ALTO">
      <formula>NOT(ISERROR(SEARCH("MUY ALTO",Q364)))</formula>
    </cfRule>
    <cfRule type="containsText" dxfId="304" priority="78" operator="containsText" text="ALTO">
      <formula>NOT(ISERROR(SEARCH("ALTO",Q364)))</formula>
    </cfRule>
    <cfRule type="containsText" dxfId="303" priority="79" operator="containsText" text="MEDIO">
      <formula>NOT(ISERROR(SEARCH("MEDIO",Q364)))</formula>
    </cfRule>
    <cfRule type="containsText" dxfId="302" priority="80" operator="containsText" text="BAJO">
      <formula>NOT(ISERROR(SEARCH("BAJO",Q364)))</formula>
    </cfRule>
  </conditionalFormatting>
  <conditionalFormatting sqref="Q368">
    <cfRule type="containsText" dxfId="301" priority="71" operator="containsText" text="MUY BAJO">
      <formula>NOT(ISERROR(SEARCH("MUY BAJO",Q368)))</formula>
    </cfRule>
    <cfRule type="containsText" dxfId="300" priority="72" operator="containsText" text="MUY ALTO">
      <formula>NOT(ISERROR(SEARCH("MUY ALTO",Q368)))</formula>
    </cfRule>
    <cfRule type="containsText" dxfId="299" priority="73" operator="containsText" text="ALTO">
      <formula>NOT(ISERROR(SEARCH("ALTO",Q368)))</formula>
    </cfRule>
    <cfRule type="containsText" dxfId="298" priority="74" operator="containsText" text="MEDIO">
      <formula>NOT(ISERROR(SEARCH("MEDIO",Q368)))</formula>
    </cfRule>
    <cfRule type="containsText" dxfId="297" priority="75" operator="containsText" text="BAJO">
      <formula>NOT(ISERROR(SEARCH("BAJO",Q368)))</formula>
    </cfRule>
  </conditionalFormatting>
  <conditionalFormatting sqref="Q452:R452 Q500:R500">
    <cfRule type="containsText" dxfId="296" priority="496" operator="containsText" text="MUY BAJO">
      <formula>NOT(ISERROR(SEARCH("MUY BAJO",Q452)))</formula>
    </cfRule>
    <cfRule type="containsText" dxfId="295" priority="497" operator="containsText" text="MUY ALTO">
      <formula>NOT(ISERROR(SEARCH("MUY ALTO",Q452)))</formula>
    </cfRule>
    <cfRule type="containsText" dxfId="294" priority="498" operator="containsText" text="ALTO">
      <formula>NOT(ISERROR(SEARCH("ALTO",Q452)))</formula>
    </cfRule>
    <cfRule type="containsText" dxfId="293" priority="499" operator="containsText" text="MEDIO">
      <formula>NOT(ISERROR(SEARCH("MEDIO",Q452)))</formula>
    </cfRule>
    <cfRule type="containsText" dxfId="292" priority="500" operator="containsText" text="BAJO">
      <formula>NOT(ISERROR(SEARCH("BAJO",Q452)))</formula>
    </cfRule>
  </conditionalFormatting>
  <conditionalFormatting sqref="Q517">
    <cfRule type="containsText" dxfId="291" priority="186" operator="containsText" text="MUY BAJO">
      <formula>NOT(ISERROR(SEARCH("MUY BAJO",Q517)))</formula>
    </cfRule>
    <cfRule type="containsText" dxfId="290" priority="187" operator="containsText" text="MUY ALTO">
      <formula>NOT(ISERROR(SEARCH("MUY ALTO",Q517)))</formula>
    </cfRule>
    <cfRule type="containsText" dxfId="289" priority="188" operator="containsText" text="ALTO">
      <formula>NOT(ISERROR(SEARCH("ALTO",Q517)))</formula>
    </cfRule>
    <cfRule type="containsText" dxfId="288" priority="189" operator="containsText" text="MEDIO">
      <formula>NOT(ISERROR(SEARCH("MEDIO",Q517)))</formula>
    </cfRule>
    <cfRule type="containsText" dxfId="287" priority="190" operator="containsText" text="BAJO">
      <formula>NOT(ISERROR(SEARCH("BAJO",Q517)))</formula>
    </cfRule>
    <cfRule type="containsText" dxfId="286" priority="191" operator="containsText" text="MUY BAJO">
      <formula>NOT(ISERROR(SEARCH("MUY BAJO",Q517)))</formula>
    </cfRule>
    <cfRule type="containsText" dxfId="285" priority="192" operator="containsText" text="MUY ALTO">
      <formula>NOT(ISERROR(SEARCH("MUY ALTO",Q517)))</formula>
    </cfRule>
    <cfRule type="containsText" dxfId="284" priority="193" operator="containsText" text="ALTO">
      <formula>NOT(ISERROR(SEARCH("ALTO",Q517)))</formula>
    </cfRule>
    <cfRule type="containsText" dxfId="283" priority="194" operator="containsText" text="MEDIO">
      <formula>NOT(ISERROR(SEARCH("MEDIO",Q517)))</formula>
    </cfRule>
    <cfRule type="containsText" dxfId="282" priority="195" operator="containsText" text="BAJO">
      <formula>NOT(ISERROR(SEARCH("BAJO",Q517)))</formula>
    </cfRule>
  </conditionalFormatting>
  <conditionalFormatting sqref="Q517:Q518 R517:R524 Q521:Q524">
    <cfRule type="containsText" dxfId="281" priority="480" operator="containsText" text="BAJO">
      <formula>NOT(ISERROR(SEARCH("BAJO",Q517)))</formula>
    </cfRule>
  </conditionalFormatting>
  <conditionalFormatting sqref="Q517:Q518 R517:R524">
    <cfRule type="containsText" dxfId="280" priority="476" operator="containsText" text="MUY BAJO">
      <formula>NOT(ISERROR(SEARCH("MUY BAJO",Q517)))</formula>
    </cfRule>
    <cfRule type="containsText" dxfId="279" priority="477" operator="containsText" text="MUY ALTO">
      <formula>NOT(ISERROR(SEARCH("MUY ALTO",Q517)))</formula>
    </cfRule>
    <cfRule type="containsText" dxfId="278" priority="478" operator="containsText" text="ALTO">
      <formula>NOT(ISERROR(SEARCH("ALTO",Q517)))</formula>
    </cfRule>
    <cfRule type="containsText" dxfId="277" priority="479" operator="containsText" text="MEDIO">
      <formula>NOT(ISERROR(SEARCH("MEDIO",Q517)))</formula>
    </cfRule>
  </conditionalFormatting>
  <conditionalFormatting sqref="Q517:Q518">
    <cfRule type="containsText" dxfId="276" priority="66" operator="containsText" text="MUY BAJO">
      <formula>NOT(ISERROR(SEARCH("MUY BAJO",Q517)))</formula>
    </cfRule>
    <cfRule type="containsText" dxfId="275" priority="67" operator="containsText" text="MUY ALTO">
      <formula>NOT(ISERROR(SEARCH("MUY ALTO",Q517)))</formula>
    </cfRule>
    <cfRule type="containsText" dxfId="274" priority="68" operator="containsText" text="ALTO">
      <formula>NOT(ISERROR(SEARCH("ALTO",Q517)))</formula>
    </cfRule>
    <cfRule type="containsText" dxfId="273" priority="69" operator="containsText" text="MEDIO">
      <formula>NOT(ISERROR(SEARCH("MEDIO",Q517)))</formula>
    </cfRule>
    <cfRule type="containsText" dxfId="272" priority="70" operator="containsText" text="BAJO">
      <formula>NOT(ISERROR(SEARCH("BAJO",Q517)))</formula>
    </cfRule>
  </conditionalFormatting>
  <conditionalFormatting sqref="Q518">
    <cfRule type="containsText" dxfId="271" priority="60" operator="containsText" text="BAJO">
      <formula>NOT(ISERROR(SEARCH("BAJO",Q518)))</formula>
    </cfRule>
    <cfRule type="containsText" dxfId="270" priority="61" operator="containsText" text="MUY BAJO">
      <formula>NOT(ISERROR(SEARCH("MUY BAJO",Q518)))</formula>
    </cfRule>
    <cfRule type="containsText" dxfId="269" priority="62" operator="containsText" text="MUY ALTO">
      <formula>NOT(ISERROR(SEARCH("MUY ALTO",Q518)))</formula>
    </cfRule>
    <cfRule type="containsText" dxfId="268" priority="63" operator="containsText" text="ALTO">
      <formula>NOT(ISERROR(SEARCH("ALTO",Q518)))</formula>
    </cfRule>
    <cfRule type="containsText" dxfId="267" priority="64" operator="containsText" text="MEDIO">
      <formula>NOT(ISERROR(SEARCH("MEDIO",Q518)))</formula>
    </cfRule>
    <cfRule type="containsText" dxfId="266" priority="65" operator="containsText" text="BAJO">
      <formula>NOT(ISERROR(SEARCH("BAJO",Q518)))</formula>
    </cfRule>
  </conditionalFormatting>
  <conditionalFormatting sqref="Q518:Q524">
    <cfRule type="containsText" dxfId="265" priority="46" operator="containsText" text="MUY BAJO">
      <formula>NOT(ISERROR(SEARCH("MUY BAJO",Q518)))</formula>
    </cfRule>
    <cfRule type="containsText" dxfId="264" priority="52" operator="containsText" text="MUY ALTO">
      <formula>NOT(ISERROR(SEARCH("MUY ALTO",Q518)))</formula>
    </cfRule>
    <cfRule type="containsText" dxfId="263" priority="53" operator="containsText" text="ALTO">
      <formula>NOT(ISERROR(SEARCH("ALTO",Q518)))</formula>
    </cfRule>
    <cfRule type="containsText" dxfId="262" priority="54" operator="containsText" text="MEDIO">
      <formula>NOT(ISERROR(SEARCH("MEDIO",Q518)))</formula>
    </cfRule>
  </conditionalFormatting>
  <conditionalFormatting sqref="Q519:Q520">
    <cfRule type="containsText" dxfId="261" priority="31" operator="containsText" text="MUY BAJO">
      <formula>NOT(ISERROR(SEARCH("MUY BAJO",Q519)))</formula>
    </cfRule>
    <cfRule type="containsText" dxfId="260" priority="32" operator="containsText" text="MUY ALTO">
      <formula>NOT(ISERROR(SEARCH("MUY ALTO",Q519)))</formula>
    </cfRule>
    <cfRule type="containsText" dxfId="259" priority="33" operator="containsText" text="ALTO">
      <formula>NOT(ISERROR(SEARCH("ALTO",Q519)))</formula>
    </cfRule>
    <cfRule type="containsText" dxfId="258" priority="34" operator="containsText" text="MEDIO">
      <formula>NOT(ISERROR(SEARCH("MEDIO",Q519)))</formula>
    </cfRule>
    <cfRule type="containsText" dxfId="257" priority="35" operator="containsText" text="BAJO">
      <formula>NOT(ISERROR(SEARCH("BAJO",Q519)))</formula>
    </cfRule>
    <cfRule type="containsText" dxfId="256" priority="36" operator="containsText" text="MUY BAJO">
      <formula>NOT(ISERROR(SEARCH("MUY BAJO",Q519)))</formula>
    </cfRule>
    <cfRule type="containsText" dxfId="255" priority="37" operator="containsText" text="MUY ALTO">
      <formula>NOT(ISERROR(SEARCH("MUY ALTO",Q519)))</formula>
    </cfRule>
    <cfRule type="containsText" dxfId="254" priority="38" operator="containsText" text="ALTO">
      <formula>NOT(ISERROR(SEARCH("ALTO",Q519)))</formula>
    </cfRule>
    <cfRule type="containsText" dxfId="253" priority="39" operator="containsText" text="MEDIO">
      <formula>NOT(ISERROR(SEARCH("MEDIO",Q519)))</formula>
    </cfRule>
    <cfRule type="containsText" dxfId="252" priority="40" operator="containsText" text="BAJO">
      <formula>NOT(ISERROR(SEARCH("BAJO",Q519)))</formula>
    </cfRule>
    <cfRule type="containsText" dxfId="251" priority="41" operator="containsText" text="MUY BAJO">
      <formula>NOT(ISERROR(SEARCH("MUY BAJO",Q519)))</formula>
    </cfRule>
    <cfRule type="containsText" dxfId="250" priority="42" operator="containsText" text="MUY ALTO">
      <formula>NOT(ISERROR(SEARCH("MUY ALTO",Q519)))</formula>
    </cfRule>
    <cfRule type="containsText" dxfId="249" priority="43" operator="containsText" text="ALTO">
      <formula>NOT(ISERROR(SEARCH("ALTO",Q519)))</formula>
    </cfRule>
    <cfRule type="containsText" dxfId="248" priority="44" operator="containsText" text="MEDIO">
      <formula>NOT(ISERROR(SEARCH("MEDIO",Q519)))</formula>
    </cfRule>
    <cfRule type="containsText" dxfId="247" priority="45" operator="containsText" text="BAJO">
      <formula>NOT(ISERROR(SEARCH("BAJO",Q519)))</formula>
    </cfRule>
    <cfRule type="containsText" dxfId="246" priority="47" operator="containsText" text="MUY ALTO">
      <formula>NOT(ISERROR(SEARCH("MUY ALTO",Q519)))</formula>
    </cfRule>
    <cfRule type="containsText" dxfId="245" priority="48" operator="containsText" text="ALTO">
      <formula>NOT(ISERROR(SEARCH("ALTO",Q519)))</formula>
    </cfRule>
    <cfRule type="containsText" dxfId="244" priority="49" operator="containsText" text="MEDIO">
      <formula>NOT(ISERROR(SEARCH("MEDIO",Q519)))</formula>
    </cfRule>
    <cfRule type="containsText" dxfId="243" priority="50" operator="containsText" text="BAJO">
      <formula>NOT(ISERROR(SEARCH("BAJO",Q519)))</formula>
    </cfRule>
    <cfRule type="containsText" dxfId="242" priority="51" operator="containsText" text="MUY BAJO">
      <formula>NOT(ISERROR(SEARCH("MUY BAJO",Q519)))</formula>
    </cfRule>
    <cfRule type="containsText" dxfId="241" priority="55" operator="containsText" text="BAJO">
      <formula>NOT(ISERROR(SEARCH("BAJO",Q519)))</formula>
    </cfRule>
  </conditionalFormatting>
  <conditionalFormatting sqref="Q540">
    <cfRule type="containsText" dxfId="240" priority="26" operator="containsText" text="MUY BAJO">
      <formula>NOT(ISERROR(SEARCH("MUY BAJO",Q540)))</formula>
    </cfRule>
    <cfRule type="containsText" dxfId="239" priority="27" operator="containsText" text="MUY ALTO">
      <formula>NOT(ISERROR(SEARCH("MUY ALTO",Q540)))</formula>
    </cfRule>
    <cfRule type="containsText" dxfId="238" priority="28" operator="containsText" text="ALTO">
      <formula>NOT(ISERROR(SEARCH("ALTO",Q540)))</formula>
    </cfRule>
    <cfRule type="containsText" dxfId="237" priority="29" operator="containsText" text="MEDIO">
      <formula>NOT(ISERROR(SEARCH("MEDIO",Q540)))</formula>
    </cfRule>
    <cfRule type="containsText" dxfId="236" priority="30" operator="containsText" text="BAJO">
      <formula>NOT(ISERROR(SEARCH("BAJO",Q540)))</formula>
    </cfRule>
  </conditionalFormatting>
  <conditionalFormatting sqref="Q547">
    <cfRule type="containsText" dxfId="235" priority="22" operator="containsText" text="MUY ALTO">
      <formula>NOT(ISERROR(SEARCH("MUY ALTO",Q547)))</formula>
    </cfRule>
    <cfRule type="containsText" dxfId="234" priority="23" operator="containsText" text="ALTO">
      <formula>NOT(ISERROR(SEARCH("ALTO",Q547)))</formula>
    </cfRule>
    <cfRule type="containsText" dxfId="233" priority="24" operator="containsText" text="MEDIO">
      <formula>NOT(ISERROR(SEARCH("MEDIO",Q547)))</formula>
    </cfRule>
    <cfRule type="containsText" dxfId="232" priority="25" operator="containsText" text="BAJO">
      <formula>NOT(ISERROR(SEARCH("BAJO",Q547)))</formula>
    </cfRule>
  </conditionalFormatting>
  <conditionalFormatting sqref="Q547:Q548 Q4:R117">
    <cfRule type="containsText" dxfId="231" priority="21" operator="containsText" text="MUY BAJO">
      <formula>NOT(ISERROR(SEARCH("MUY BAJO",Q4)))</formula>
    </cfRule>
  </conditionalFormatting>
  <conditionalFormatting sqref="Q548:Q550">
    <cfRule type="containsText" dxfId="230" priority="307" operator="containsText" text="MUY ALTO">
      <formula>NOT(ISERROR(SEARCH("MUY ALTO",Q548)))</formula>
    </cfRule>
    <cfRule type="containsText" dxfId="229" priority="308" operator="containsText" text="ALTO">
      <formula>NOT(ISERROR(SEARCH("ALTO",Q548)))</formula>
    </cfRule>
    <cfRule type="containsText" dxfId="228" priority="309" operator="containsText" text="MEDIO">
      <formula>NOT(ISERROR(SEARCH("MEDIO",Q548)))</formula>
    </cfRule>
  </conditionalFormatting>
  <conditionalFormatting sqref="Q549:Q550">
    <cfRule type="containsText" dxfId="227" priority="306" operator="containsText" text="MUY BAJO">
      <formula>NOT(ISERROR(SEARCH("MUY BAJO",Q549)))</formula>
    </cfRule>
    <cfRule type="containsText" dxfId="226" priority="310" operator="containsText" text="BAJO">
      <formula>NOT(ISERROR(SEARCH("BAJO",Q549)))</formula>
    </cfRule>
  </conditionalFormatting>
  <conditionalFormatting sqref="T4:T120 Q118:Q120 R118:R548 Q122:Q148 T122:T148 Q150:Q159 T150:T159 Q161:Q165 T161:T165 Q167:Q186 T167:T186 Q188:Q191 T188:T191 T193:T265 Q193:Q518 T267:T297 T299:T548 Q521:Q539 Q541:Q546 Q548">
    <cfRule type="containsText" dxfId="225" priority="780" operator="containsText" text="BAJO">
      <formula>NOT(ISERROR(SEARCH("BAJO",Q4)))</formula>
    </cfRule>
  </conditionalFormatting>
  <conditionalFormatting sqref="T4:T120 Q118:Q120 R118:R548 Q122:Q148 T122:T148 Q150:Q159 T150:T159 Q161:Q165 T161:T165 Q167:Q186 T167:T186 Q188:Q191 T188:T191 T193:T265 Q193:Q518 T267:T297 T299:T548 Q521:Q539 Q541:Q546">
    <cfRule type="containsText" dxfId="224" priority="777" operator="containsText" text="MUY ALTO">
      <formula>NOT(ISERROR(SEARCH("MUY ALTO",Q4)))</formula>
    </cfRule>
    <cfRule type="containsText" dxfId="223" priority="778" operator="containsText" text="ALTO">
      <formula>NOT(ISERROR(SEARCH("ALTO",Q4)))</formula>
    </cfRule>
    <cfRule type="containsText" dxfId="222" priority="779" operator="containsText" text="MEDIO">
      <formula>NOT(ISERROR(SEARCH("MEDIO",Q4)))</formula>
    </cfRule>
  </conditionalFormatting>
  <conditionalFormatting sqref="T4:T120 R118:R548 Q167:Q186 T167:T186 Q193:Q518 T193:T265 T267:T297 T299:T548 Q118:Q120 Q122:Q148 T122:T148 Q521:Q539 Q541:Q546 Q150:Q159 T150:T159 Q161:Q165 T161:T165 Q188:Q191 T188:T191">
    <cfRule type="containsText" dxfId="221" priority="776" operator="containsText" text="MUY BAJO">
      <formula>NOT(ISERROR(SEARCH("MUY BAJO",Q4)))</formula>
    </cfRule>
  </conditionalFormatting>
  <conditionalFormatting sqref="Q118:Q120 R118:R140 Q122:Q140">
    <cfRule type="containsText" dxfId="220" priority="566" operator="containsText" text="MUY BAJO">
      <formula>NOT(ISERROR(SEARCH("MUY BAJO",Q118)))</formula>
    </cfRule>
    <cfRule type="containsText" dxfId="219" priority="567" operator="containsText" text="MUY ALTO">
      <formula>NOT(ISERROR(SEARCH("MUY ALTO",Q118)))</formula>
    </cfRule>
    <cfRule type="containsText" dxfId="218" priority="568" operator="containsText" text="ALTO">
      <formula>NOT(ISERROR(SEARCH("ALTO",Q118)))</formula>
    </cfRule>
    <cfRule type="containsText" dxfId="217" priority="569" operator="containsText" text="MEDIO">
      <formula>NOT(ISERROR(SEARCH("MEDIO",Q118)))</formula>
    </cfRule>
    <cfRule type="containsText" dxfId="216" priority="570" operator="containsText" text="BAJO">
      <formula>NOT(ISERROR(SEARCH("BAJO",Q118)))</formula>
    </cfRule>
  </conditionalFormatting>
  <conditionalFormatting sqref="R166">
    <cfRule type="containsText" dxfId="215" priority="396" operator="containsText" text="MUY BAJO">
      <formula>NOT(ISERROR(SEARCH("MUY BAJO",R166)))</formula>
    </cfRule>
    <cfRule type="containsText" dxfId="214" priority="397" operator="containsText" text="MUY ALTO">
      <formula>NOT(ISERROR(SEARCH("MUY ALTO",R166)))</formula>
    </cfRule>
    <cfRule type="containsText" dxfId="213" priority="398" operator="containsText" text="ALTO">
      <formula>NOT(ISERROR(SEARCH("ALTO",R166)))</formula>
    </cfRule>
    <cfRule type="containsText" dxfId="212" priority="399" operator="containsText" text="MEDIO">
      <formula>NOT(ISERROR(SEARCH("MEDIO",R166)))</formula>
    </cfRule>
    <cfRule type="containsText" dxfId="211" priority="400" operator="containsText" text="BAJO">
      <formula>NOT(ISERROR(SEARCH("BAJO",R166)))</formula>
    </cfRule>
  </conditionalFormatting>
  <conditionalFormatting sqref="R187">
    <cfRule type="containsText" dxfId="210" priority="386" operator="containsText" text="MUY BAJO">
      <formula>NOT(ISERROR(SEARCH("MUY BAJO",R187)))</formula>
    </cfRule>
    <cfRule type="containsText" dxfId="209" priority="387" operator="containsText" text="MUY ALTO">
      <formula>NOT(ISERROR(SEARCH("MUY ALTO",R187)))</formula>
    </cfRule>
    <cfRule type="containsText" dxfId="208" priority="388" operator="containsText" text="ALTO">
      <formula>NOT(ISERROR(SEARCH("ALTO",R187)))</formula>
    </cfRule>
    <cfRule type="containsText" dxfId="207" priority="389" operator="containsText" text="MEDIO">
      <formula>NOT(ISERROR(SEARCH("MEDIO",R187)))</formula>
    </cfRule>
    <cfRule type="containsText" dxfId="206" priority="390" operator="containsText" text="BAJO">
      <formula>NOT(ISERROR(SEARCH("BAJO",R187)))</formula>
    </cfRule>
  </conditionalFormatting>
  <conditionalFormatting sqref="R192">
    <cfRule type="containsText" dxfId="205" priority="376" operator="containsText" text="MUY BAJO">
      <formula>NOT(ISERROR(SEARCH("MUY BAJO",R192)))</formula>
    </cfRule>
    <cfRule type="containsText" dxfId="204" priority="377" operator="containsText" text="MUY ALTO">
      <formula>NOT(ISERROR(SEARCH("MUY ALTO",R192)))</formula>
    </cfRule>
    <cfRule type="containsText" dxfId="203" priority="378" operator="containsText" text="ALTO">
      <formula>NOT(ISERROR(SEARCH("ALTO",R192)))</formula>
    </cfRule>
    <cfRule type="containsText" dxfId="202" priority="379" operator="containsText" text="MEDIO">
      <formula>NOT(ISERROR(SEARCH("MEDIO",R192)))</formula>
    </cfRule>
    <cfRule type="containsText" dxfId="201" priority="380" operator="containsText" text="BAJO">
      <formula>NOT(ISERROR(SEARCH("BAJO",R192)))</formula>
    </cfRule>
  </conditionalFormatting>
  <conditionalFormatting sqref="R285:R286 Q309:R309">
    <cfRule type="containsText" dxfId="200" priority="696" operator="containsText" text="MUY BAJO">
      <formula>NOT(ISERROR(SEARCH("MUY BAJO",Q285)))</formula>
    </cfRule>
    <cfRule type="containsText" dxfId="199" priority="697" operator="containsText" text="MUY ALTO">
      <formula>NOT(ISERROR(SEARCH("MUY ALTO",Q285)))</formula>
    </cfRule>
    <cfRule type="containsText" dxfId="198" priority="698" operator="containsText" text="ALTO">
      <formula>NOT(ISERROR(SEARCH("ALTO",Q285)))</formula>
    </cfRule>
    <cfRule type="containsText" dxfId="197" priority="699" operator="containsText" text="MEDIO">
      <formula>NOT(ISERROR(SEARCH("MEDIO",Q285)))</formula>
    </cfRule>
    <cfRule type="containsText" dxfId="196" priority="700" operator="containsText" text="BAJO">
      <formula>NOT(ISERROR(SEARCH("BAJO",Q285)))</formula>
    </cfRule>
  </conditionalFormatting>
  <conditionalFormatting sqref="R368 Q390:R390">
    <cfRule type="containsText" dxfId="195" priority="506" operator="containsText" text="MUY BAJO">
      <formula>NOT(ISERROR(SEARCH("MUY BAJO",Q368)))</formula>
    </cfRule>
    <cfRule type="containsText" dxfId="194" priority="507" operator="containsText" text="MUY ALTO">
      <formula>NOT(ISERROR(SEARCH("MUY ALTO",Q368)))</formula>
    </cfRule>
    <cfRule type="containsText" dxfId="193" priority="508" operator="containsText" text="ALTO">
      <formula>NOT(ISERROR(SEARCH("ALTO",Q368)))</formula>
    </cfRule>
    <cfRule type="containsText" dxfId="192" priority="509" operator="containsText" text="MEDIO">
      <formula>NOT(ISERROR(SEARCH("MEDIO",Q368)))</formula>
    </cfRule>
    <cfRule type="containsText" dxfId="191" priority="510" operator="containsText" text="BAJO">
      <formula>NOT(ISERROR(SEARCH("BAJO",Q368)))</formula>
    </cfRule>
  </conditionalFormatting>
  <conditionalFormatting sqref="R540:R547 Q541:Q546">
    <cfRule type="containsText" dxfId="190" priority="456" operator="containsText" text="MUY BAJO">
      <formula>NOT(ISERROR(SEARCH("MUY BAJO",Q540)))</formula>
    </cfRule>
    <cfRule type="containsText" dxfId="189" priority="457" operator="containsText" text="MUY ALTO">
      <formula>NOT(ISERROR(SEARCH("MUY ALTO",Q540)))</formula>
    </cfRule>
    <cfRule type="containsText" dxfId="188" priority="458" operator="containsText" text="ALTO">
      <formula>NOT(ISERROR(SEARCH("ALTO",Q540)))</formula>
    </cfRule>
    <cfRule type="containsText" dxfId="187" priority="459" operator="containsText" text="MEDIO">
      <formula>NOT(ISERROR(SEARCH("MEDIO",Q540)))</formula>
    </cfRule>
    <cfRule type="containsText" dxfId="186" priority="460" operator="containsText" text="BAJO">
      <formula>NOT(ISERROR(SEARCH("BAJO",Q540)))</formula>
    </cfRule>
  </conditionalFormatting>
  <conditionalFormatting sqref="R549:R550">
    <cfRule type="containsText" dxfId="185" priority="351" operator="containsText" text="MUY BAJO">
      <formula>NOT(ISERROR(SEARCH("MUY BAJO",R549)))</formula>
    </cfRule>
    <cfRule type="containsText" dxfId="184" priority="352" operator="containsText" text="MUY ALTO">
      <formula>NOT(ISERROR(SEARCH("MUY ALTO",R549)))</formula>
    </cfRule>
    <cfRule type="containsText" dxfId="183" priority="353" operator="containsText" text="ALTO">
      <formula>NOT(ISERROR(SEARCH("ALTO",R549)))</formula>
    </cfRule>
    <cfRule type="containsText" dxfId="182" priority="354" operator="containsText" text="MEDIO">
      <formula>NOT(ISERROR(SEARCH("MEDIO",R549)))</formula>
    </cfRule>
    <cfRule type="containsText" dxfId="181" priority="355" operator="containsText" text="BAJO">
      <formula>NOT(ISERROR(SEARCH("BAJO",R549)))</formula>
    </cfRule>
  </conditionalFormatting>
  <conditionalFormatting sqref="T4:T6">
    <cfRule type="containsText" dxfId="180" priority="661" operator="containsText" text="MUY BAJO">
      <formula>NOT(ISERROR(SEARCH("MUY BAJO",T4)))</formula>
    </cfRule>
    <cfRule type="containsText" dxfId="179" priority="662" operator="containsText" text="MUY ALTO">
      <formula>NOT(ISERROR(SEARCH("MUY ALTO",T4)))</formula>
    </cfRule>
    <cfRule type="containsText" dxfId="178" priority="663" operator="containsText" text="ALTO">
      <formula>NOT(ISERROR(SEARCH("ALTO",T4)))</formula>
    </cfRule>
    <cfRule type="containsText" dxfId="177" priority="664" operator="containsText" text="MEDIO">
      <formula>NOT(ISERROR(SEARCH("MEDIO",T4)))</formula>
    </cfRule>
    <cfRule type="containsText" dxfId="176" priority="665" operator="containsText" text="BAJO">
      <formula>NOT(ISERROR(SEARCH("BAJO",T4)))</formula>
    </cfRule>
  </conditionalFormatting>
  <conditionalFormatting sqref="T72:T78">
    <cfRule type="containsText" dxfId="175" priority="761" operator="containsText" text="MUY BAJO">
      <formula>NOT(ISERROR(SEARCH("MUY BAJO",T72)))</formula>
    </cfRule>
    <cfRule type="containsText" dxfId="174" priority="762" operator="containsText" text="MUY ALTO">
      <formula>NOT(ISERROR(SEARCH("MUY ALTO",T72)))</formula>
    </cfRule>
    <cfRule type="containsText" dxfId="173" priority="763" operator="containsText" text="ALTO">
      <formula>NOT(ISERROR(SEARCH("ALTO",T72)))</formula>
    </cfRule>
    <cfRule type="containsText" dxfId="172" priority="764" operator="containsText" text="MEDIO">
      <formula>NOT(ISERROR(SEARCH("MEDIO",T72)))</formula>
    </cfRule>
    <cfRule type="containsText" dxfId="171" priority="765" operator="containsText" text="BAJO">
      <formula>NOT(ISERROR(SEARCH("BAJO",T72)))</formula>
    </cfRule>
  </conditionalFormatting>
  <conditionalFormatting sqref="T97:T102">
    <cfRule type="containsText" dxfId="170" priority="641" operator="containsText" text="MUY BAJO">
      <formula>NOT(ISERROR(SEARCH("MUY BAJO",T97)))</formula>
    </cfRule>
    <cfRule type="containsText" dxfId="169" priority="642" operator="containsText" text="MUY ALTO">
      <formula>NOT(ISERROR(SEARCH("MUY ALTO",T97)))</formula>
    </cfRule>
    <cfRule type="containsText" dxfId="168" priority="643" operator="containsText" text="ALTO">
      <formula>NOT(ISERROR(SEARCH("ALTO",T97)))</formula>
    </cfRule>
    <cfRule type="containsText" dxfId="167" priority="644" operator="containsText" text="MEDIO">
      <formula>NOT(ISERROR(SEARCH("MEDIO",T97)))</formula>
    </cfRule>
    <cfRule type="containsText" dxfId="166" priority="645" operator="containsText" text="BAJO">
      <formula>NOT(ISERROR(SEARCH("BAJO",T97)))</formula>
    </cfRule>
  </conditionalFormatting>
  <conditionalFormatting sqref="T104:T107">
    <cfRule type="containsText" dxfId="165" priority="631" operator="containsText" text="MUY BAJO">
      <formula>NOT(ISERROR(SEARCH("MUY BAJO",T104)))</formula>
    </cfRule>
    <cfRule type="containsText" dxfId="164" priority="632" operator="containsText" text="MUY ALTO">
      <formula>NOT(ISERROR(SEARCH("MUY ALTO",T104)))</formula>
    </cfRule>
    <cfRule type="containsText" dxfId="163" priority="633" operator="containsText" text="ALTO">
      <formula>NOT(ISERROR(SEARCH("ALTO",T104)))</formula>
    </cfRule>
    <cfRule type="containsText" dxfId="162" priority="634" operator="containsText" text="MEDIO">
      <formula>NOT(ISERROR(SEARCH("MEDIO",T104)))</formula>
    </cfRule>
    <cfRule type="containsText" dxfId="161" priority="635" operator="containsText" text="BAJO">
      <formula>NOT(ISERROR(SEARCH("BAJO",T104)))</formula>
    </cfRule>
  </conditionalFormatting>
  <conditionalFormatting sqref="T112:T120 T122:T140">
    <cfRule type="containsText" dxfId="160" priority="561" operator="containsText" text="MUY BAJO">
      <formula>NOT(ISERROR(SEARCH("MUY BAJO",T112)))</formula>
    </cfRule>
    <cfRule type="containsText" dxfId="159" priority="562" operator="containsText" text="MUY ALTO">
      <formula>NOT(ISERROR(SEARCH("MUY ALTO",T112)))</formula>
    </cfRule>
    <cfRule type="containsText" dxfId="158" priority="563" operator="containsText" text="ALTO">
      <formula>NOT(ISERROR(SEARCH("ALTO",T112)))</formula>
    </cfRule>
    <cfRule type="containsText" dxfId="157" priority="564" operator="containsText" text="MEDIO">
      <formula>NOT(ISERROR(SEARCH("MEDIO",T112)))</formula>
    </cfRule>
    <cfRule type="containsText" dxfId="156" priority="565" operator="containsText" text="BAJO">
      <formula>NOT(ISERROR(SEARCH("BAJO",T112)))</formula>
    </cfRule>
  </conditionalFormatting>
  <conditionalFormatting sqref="T121">
    <cfRule type="containsText" dxfId="155" priority="261" operator="containsText" text="MUY BAJO">
      <formula>NOT(ISERROR(SEARCH("MUY BAJO",T121)))</formula>
    </cfRule>
    <cfRule type="containsText" dxfId="154" priority="262" operator="containsText" text="MUY ALTO">
      <formula>NOT(ISERROR(SEARCH("MUY ALTO",T121)))</formula>
    </cfRule>
    <cfRule type="containsText" dxfId="153" priority="263" operator="containsText" text="ALTO">
      <formula>NOT(ISERROR(SEARCH("ALTO",T121)))</formula>
    </cfRule>
    <cfRule type="containsText" dxfId="152" priority="264" operator="containsText" text="MEDIO">
      <formula>NOT(ISERROR(SEARCH("MEDIO",T121)))</formula>
    </cfRule>
    <cfRule type="containsText" dxfId="151" priority="265" operator="containsText" text="BAJO">
      <formula>NOT(ISERROR(SEARCH("BAJO",T121)))</formula>
    </cfRule>
  </conditionalFormatting>
  <conditionalFormatting sqref="T145">
    <cfRule type="containsText" dxfId="150" priority="162" operator="containsText" text="MUY ALTO">
      <formula>NOT(ISERROR(SEARCH("MUY ALTO",T145)))</formula>
    </cfRule>
    <cfRule type="containsText" dxfId="149" priority="163" operator="containsText" text="ALTO">
      <formula>NOT(ISERROR(SEARCH("ALTO",T145)))</formula>
    </cfRule>
    <cfRule type="containsText" dxfId="148" priority="164" operator="containsText" text="MEDIO">
      <formula>NOT(ISERROR(SEARCH("MEDIO",T145)))</formula>
    </cfRule>
    <cfRule type="containsText" dxfId="147" priority="165" operator="containsText" text="BAJO">
      <formula>NOT(ISERROR(SEARCH("BAJO",T145)))</formula>
    </cfRule>
  </conditionalFormatting>
  <conditionalFormatting sqref="T145:T148">
    <cfRule type="containsText" dxfId="146" priority="161" operator="containsText" text="MUY BAJO">
      <formula>NOT(ISERROR(SEARCH("MUY BAJO",T145)))</formula>
    </cfRule>
  </conditionalFormatting>
  <conditionalFormatting sqref="T146:T149">
    <cfRule type="containsText" dxfId="145" priority="252" operator="containsText" text="MUY ALTO">
      <formula>NOT(ISERROR(SEARCH("MUY ALTO",T146)))</formula>
    </cfRule>
    <cfRule type="containsText" dxfId="144" priority="253" operator="containsText" text="ALTO">
      <formula>NOT(ISERROR(SEARCH("ALTO",T146)))</formula>
    </cfRule>
    <cfRule type="containsText" dxfId="143" priority="254" operator="containsText" text="MEDIO">
      <formula>NOT(ISERROR(SEARCH("MEDIO",T146)))</formula>
    </cfRule>
  </conditionalFormatting>
  <conditionalFormatting sqref="T149">
    <cfRule type="containsText" dxfId="142" priority="251" operator="containsText" text="MUY BAJO">
      <formula>NOT(ISERROR(SEARCH("MUY BAJO",T149)))</formula>
    </cfRule>
    <cfRule type="containsText" dxfId="141" priority="255" operator="containsText" text="BAJO">
      <formula>NOT(ISERROR(SEARCH("BAJO",T149)))</formula>
    </cfRule>
  </conditionalFormatting>
  <conditionalFormatting sqref="T150:T156 T146:T148">
    <cfRule type="containsText" dxfId="140" priority="415" operator="containsText" text="BAJO">
      <formula>NOT(ISERROR(SEARCH("BAJO",T146)))</formula>
    </cfRule>
  </conditionalFormatting>
  <conditionalFormatting sqref="T150:T156">
    <cfRule type="containsText" dxfId="139" priority="411" operator="containsText" text="MUY BAJO">
      <formula>NOT(ISERROR(SEARCH("MUY BAJO",T150)))</formula>
    </cfRule>
    <cfRule type="containsText" dxfId="138" priority="412" operator="containsText" text="MUY ALTO">
      <formula>NOT(ISERROR(SEARCH("MUY ALTO",T150)))</formula>
    </cfRule>
    <cfRule type="containsText" dxfId="137" priority="413" operator="containsText" text="ALTO">
      <formula>NOT(ISERROR(SEARCH("ALTO",T150)))</formula>
    </cfRule>
    <cfRule type="containsText" dxfId="136" priority="414" operator="containsText" text="MEDIO">
      <formula>NOT(ISERROR(SEARCH("MEDIO",T150)))</formula>
    </cfRule>
  </conditionalFormatting>
  <conditionalFormatting sqref="T158">
    <cfRule type="containsText" dxfId="135" priority="157" operator="containsText" text="MUY ALTO">
      <formula>NOT(ISERROR(SEARCH("MUY ALTO",T158)))</formula>
    </cfRule>
    <cfRule type="containsText" dxfId="134" priority="158" operator="containsText" text="ALTO">
      <formula>NOT(ISERROR(SEARCH("ALTO",T158)))</formula>
    </cfRule>
    <cfRule type="containsText" dxfId="133" priority="159" operator="containsText" text="MEDIO">
      <formula>NOT(ISERROR(SEARCH("MEDIO",T158)))</formula>
    </cfRule>
    <cfRule type="containsText" dxfId="132" priority="160" operator="containsText" text="BAJO">
      <formula>NOT(ISERROR(SEARCH("BAJO",T158)))</formula>
    </cfRule>
  </conditionalFormatting>
  <conditionalFormatting sqref="T158:T159">
    <cfRule type="containsText" dxfId="131" priority="156" operator="containsText" text="MUY BAJO">
      <formula>NOT(ISERROR(SEARCH("MUY BAJO",T158)))</formula>
    </cfRule>
  </conditionalFormatting>
  <conditionalFormatting sqref="T159:T161">
    <cfRule type="containsText" dxfId="130" priority="247" operator="containsText" text="MUY ALTO">
      <formula>NOT(ISERROR(SEARCH("MUY ALTO",T159)))</formula>
    </cfRule>
    <cfRule type="containsText" dxfId="129" priority="248" operator="containsText" text="ALTO">
      <formula>NOT(ISERROR(SEARCH("ALTO",T159)))</formula>
    </cfRule>
    <cfRule type="containsText" dxfId="128" priority="249" operator="containsText" text="MEDIO">
      <formula>NOT(ISERROR(SEARCH("MEDIO",T159)))</formula>
    </cfRule>
  </conditionalFormatting>
  <conditionalFormatting sqref="T160">
    <cfRule type="containsText" dxfId="127" priority="250" operator="containsText" text="BAJO">
      <formula>NOT(ISERROR(SEARCH("BAJO",T160)))</formula>
    </cfRule>
  </conditionalFormatting>
  <conditionalFormatting sqref="T160:T161">
    <cfRule type="containsText" dxfId="126" priority="246" operator="containsText" text="MUY BAJO">
      <formula>NOT(ISERROR(SEARCH("MUY BAJO",T160)))</formula>
    </cfRule>
  </conditionalFormatting>
  <conditionalFormatting sqref="T161 T159">
    <cfRule type="containsText" dxfId="125" priority="405" operator="containsText" text="BAJO">
      <formula>NOT(ISERROR(SEARCH("BAJO",T159)))</formula>
    </cfRule>
  </conditionalFormatting>
  <conditionalFormatting sqref="T161">
    <cfRule type="containsText" dxfId="124" priority="300" operator="containsText" text="BAJO">
      <formula>NOT(ISERROR(SEARCH("BAJO",T161)))</formula>
    </cfRule>
    <cfRule type="containsText" dxfId="123" priority="401" operator="containsText" text="MUY BAJO">
      <formula>NOT(ISERROR(SEARCH("MUY BAJO",T161)))</formula>
    </cfRule>
    <cfRule type="containsText" dxfId="122" priority="402" operator="containsText" text="MUY ALTO">
      <formula>NOT(ISERROR(SEARCH("MUY ALTO",T161)))</formula>
    </cfRule>
    <cfRule type="containsText" dxfId="121" priority="403" operator="containsText" text="ALTO">
      <formula>NOT(ISERROR(SEARCH("ALTO",T161)))</formula>
    </cfRule>
    <cfRule type="containsText" dxfId="120" priority="404" operator="containsText" text="MEDIO">
      <formula>NOT(ISERROR(SEARCH("MEDIO",T161)))</formula>
    </cfRule>
  </conditionalFormatting>
  <conditionalFormatting sqref="T166">
    <cfRule type="containsText" dxfId="119" priority="231" operator="containsText" text="MUY BAJO">
      <formula>NOT(ISERROR(SEARCH("MUY BAJO",T166)))</formula>
    </cfRule>
    <cfRule type="containsText" dxfId="118" priority="232" operator="containsText" text="MUY ALTO">
      <formula>NOT(ISERROR(SEARCH("MUY ALTO",T166)))</formula>
    </cfRule>
    <cfRule type="containsText" dxfId="117" priority="233" operator="containsText" text="ALTO">
      <formula>NOT(ISERROR(SEARCH("ALTO",T166)))</formula>
    </cfRule>
    <cfRule type="containsText" dxfId="116" priority="234" operator="containsText" text="MEDIO">
      <formula>NOT(ISERROR(SEARCH("MEDIO",T166)))</formula>
    </cfRule>
    <cfRule type="containsText" dxfId="115" priority="235" operator="containsText" text="BAJO">
      <formula>NOT(ISERROR(SEARCH("BAJO",T166)))</formula>
    </cfRule>
  </conditionalFormatting>
  <conditionalFormatting sqref="T173">
    <cfRule type="containsText" dxfId="114" priority="731" operator="containsText" text="MUY BAJO">
      <formula>NOT(ISERROR(SEARCH("MUY BAJO",T173)))</formula>
    </cfRule>
    <cfRule type="containsText" dxfId="113" priority="732" operator="containsText" text="MUY ALTO">
      <formula>NOT(ISERROR(SEARCH("MUY ALTO",T173)))</formula>
    </cfRule>
    <cfRule type="containsText" dxfId="112" priority="733" operator="containsText" text="ALTO">
      <formula>NOT(ISERROR(SEARCH("ALTO",T173)))</formula>
    </cfRule>
    <cfRule type="containsText" dxfId="111" priority="734" operator="containsText" text="MEDIO">
      <formula>NOT(ISERROR(SEARCH("MEDIO",T173)))</formula>
    </cfRule>
    <cfRule type="containsText" dxfId="110" priority="735" operator="containsText" text="BAJO">
      <formula>NOT(ISERROR(SEARCH("BAJO",T173)))</formula>
    </cfRule>
  </conditionalFormatting>
  <conditionalFormatting sqref="T176:T182">
    <cfRule type="containsText" dxfId="109" priority="721" operator="containsText" text="MUY BAJO">
      <formula>NOT(ISERROR(SEARCH("MUY BAJO",T176)))</formula>
    </cfRule>
    <cfRule type="containsText" dxfId="108" priority="722" operator="containsText" text="MUY ALTO">
      <formula>NOT(ISERROR(SEARCH("MUY ALTO",T176)))</formula>
    </cfRule>
    <cfRule type="containsText" dxfId="107" priority="723" operator="containsText" text="ALTO">
      <formula>NOT(ISERROR(SEARCH("ALTO",T176)))</formula>
    </cfRule>
    <cfRule type="containsText" dxfId="106" priority="724" operator="containsText" text="MEDIO">
      <formula>NOT(ISERROR(SEARCH("MEDIO",T176)))</formula>
    </cfRule>
    <cfRule type="containsText" dxfId="105" priority="725" operator="containsText" text="BAJO">
      <formula>NOT(ISERROR(SEARCH("BAJO",T176)))</formula>
    </cfRule>
  </conditionalFormatting>
  <conditionalFormatting sqref="T187">
    <cfRule type="containsText" dxfId="104" priority="226" operator="containsText" text="MUY BAJO">
      <formula>NOT(ISERROR(SEARCH("MUY BAJO",T187)))</formula>
    </cfRule>
    <cfRule type="containsText" dxfId="103" priority="227" operator="containsText" text="MUY ALTO">
      <formula>NOT(ISERROR(SEARCH("MUY ALTO",T187)))</formula>
    </cfRule>
    <cfRule type="containsText" dxfId="102" priority="228" operator="containsText" text="ALTO">
      <formula>NOT(ISERROR(SEARCH("ALTO",T187)))</formula>
    </cfRule>
    <cfRule type="containsText" dxfId="101" priority="229" operator="containsText" text="MEDIO">
      <formula>NOT(ISERROR(SEARCH("MEDIO",T187)))</formula>
    </cfRule>
    <cfRule type="containsText" dxfId="100" priority="230" operator="containsText" text="BAJO">
      <formula>NOT(ISERROR(SEARCH("BAJO",T187)))</formula>
    </cfRule>
  </conditionalFormatting>
  <conditionalFormatting sqref="T192">
    <cfRule type="containsText" dxfId="99" priority="221" operator="containsText" text="MUY BAJO">
      <formula>NOT(ISERROR(SEARCH("MUY BAJO",T192)))</formula>
    </cfRule>
    <cfRule type="containsText" dxfId="98" priority="222" operator="containsText" text="MUY ALTO">
      <formula>NOT(ISERROR(SEARCH("MUY ALTO",T192)))</formula>
    </cfRule>
    <cfRule type="containsText" dxfId="97" priority="223" operator="containsText" text="ALTO">
      <formula>NOT(ISERROR(SEARCH("ALTO",T192)))</formula>
    </cfRule>
    <cfRule type="containsText" dxfId="96" priority="224" operator="containsText" text="MEDIO">
      <formula>NOT(ISERROR(SEARCH("MEDIO",T192)))</formula>
    </cfRule>
    <cfRule type="containsText" dxfId="95" priority="225" operator="containsText" text="BAJO">
      <formula>NOT(ISERROR(SEARCH("BAJO",T192)))</formula>
    </cfRule>
  </conditionalFormatting>
  <conditionalFormatting sqref="T202:T204">
    <cfRule type="containsText" dxfId="94" priority="711" operator="containsText" text="MUY BAJO">
      <formula>NOT(ISERROR(SEARCH("MUY BAJO",T202)))</formula>
    </cfRule>
    <cfRule type="containsText" dxfId="93" priority="712" operator="containsText" text="MUY ALTO">
      <formula>NOT(ISERROR(SEARCH("MUY ALTO",T202)))</formula>
    </cfRule>
    <cfRule type="containsText" dxfId="92" priority="713" operator="containsText" text="ALTO">
      <formula>NOT(ISERROR(SEARCH("ALTO",T202)))</formula>
    </cfRule>
    <cfRule type="containsText" dxfId="91" priority="714" operator="containsText" text="MEDIO">
      <formula>NOT(ISERROR(SEARCH("MEDIO",T202)))</formula>
    </cfRule>
    <cfRule type="containsText" dxfId="90" priority="715" operator="containsText" text="BAJO">
      <formula>NOT(ISERROR(SEARCH("BAJO",T202)))</formula>
    </cfRule>
  </conditionalFormatting>
  <conditionalFormatting sqref="T210:T215 T273:T275">
    <cfRule type="containsText" dxfId="89" priority="701" operator="containsText" text="MUY BAJO">
      <formula>NOT(ISERROR(SEARCH("MUY BAJO",T210)))</formula>
    </cfRule>
    <cfRule type="containsText" dxfId="88" priority="702" operator="containsText" text="MUY ALTO">
      <formula>NOT(ISERROR(SEARCH("MUY ALTO",T210)))</formula>
    </cfRule>
    <cfRule type="containsText" dxfId="87" priority="703" operator="containsText" text="ALTO">
      <formula>NOT(ISERROR(SEARCH("ALTO",T210)))</formula>
    </cfRule>
    <cfRule type="containsText" dxfId="86" priority="704" operator="containsText" text="MEDIO">
      <formula>NOT(ISERROR(SEARCH("MEDIO",T210)))</formula>
    </cfRule>
    <cfRule type="containsText" dxfId="85" priority="705" operator="containsText" text="BAJO">
      <formula>NOT(ISERROR(SEARCH("BAJO",T210)))</formula>
    </cfRule>
  </conditionalFormatting>
  <conditionalFormatting sqref="T266">
    <cfRule type="containsText" dxfId="84" priority="216" operator="containsText" text="MUY BAJO">
      <formula>NOT(ISERROR(SEARCH("MUY BAJO",T266)))</formula>
    </cfRule>
    <cfRule type="containsText" dxfId="83" priority="217" operator="containsText" text="MUY ALTO">
      <formula>NOT(ISERROR(SEARCH("MUY ALTO",T266)))</formula>
    </cfRule>
    <cfRule type="containsText" dxfId="82" priority="218" operator="containsText" text="ALTO">
      <formula>NOT(ISERROR(SEARCH("ALTO",T266)))</formula>
    </cfRule>
    <cfRule type="containsText" dxfId="81" priority="219" operator="containsText" text="MEDIO">
      <formula>NOT(ISERROR(SEARCH("MEDIO",T266)))</formula>
    </cfRule>
    <cfRule type="containsText" dxfId="80" priority="220" operator="containsText" text="BAJO">
      <formula>NOT(ISERROR(SEARCH("BAJO",T266)))</formula>
    </cfRule>
  </conditionalFormatting>
  <conditionalFormatting sqref="T277">
    <cfRule type="containsText" dxfId="79" priority="151" operator="containsText" text="MUY BAJO">
      <formula>NOT(ISERROR(SEARCH("MUY BAJO",T277)))</formula>
    </cfRule>
    <cfRule type="containsText" dxfId="78" priority="152" operator="containsText" text="MUY ALTO">
      <formula>NOT(ISERROR(SEARCH("MUY ALTO",T277)))</formula>
    </cfRule>
    <cfRule type="containsText" dxfId="77" priority="153" operator="containsText" text="ALTO">
      <formula>NOT(ISERROR(SEARCH("ALTO",T277)))</formula>
    </cfRule>
    <cfRule type="containsText" dxfId="76" priority="154" operator="containsText" text="MEDIO">
      <formula>NOT(ISERROR(SEARCH("MEDIO",T277)))</formula>
    </cfRule>
    <cfRule type="containsText" dxfId="75" priority="155" operator="containsText" text="BAJO">
      <formula>NOT(ISERROR(SEARCH("BAJO",T277)))</formula>
    </cfRule>
  </conditionalFormatting>
  <conditionalFormatting sqref="T285:T286 T309">
    <cfRule type="containsText" dxfId="74" priority="691" operator="containsText" text="MUY BAJO">
      <formula>NOT(ISERROR(SEARCH("MUY BAJO",T285)))</formula>
    </cfRule>
    <cfRule type="containsText" dxfId="73" priority="692" operator="containsText" text="MUY ALTO">
      <formula>NOT(ISERROR(SEARCH("MUY ALTO",T285)))</formula>
    </cfRule>
    <cfRule type="containsText" dxfId="72" priority="693" operator="containsText" text="ALTO">
      <formula>NOT(ISERROR(SEARCH("ALTO",T285)))</formula>
    </cfRule>
    <cfRule type="containsText" dxfId="71" priority="694" operator="containsText" text="MEDIO">
      <formula>NOT(ISERROR(SEARCH("MEDIO",T285)))</formula>
    </cfRule>
    <cfRule type="containsText" dxfId="70" priority="695" operator="containsText" text="BAJO">
      <formula>NOT(ISERROR(SEARCH("BAJO",T285)))</formula>
    </cfRule>
  </conditionalFormatting>
  <conditionalFormatting sqref="T289">
    <cfRule type="containsText" dxfId="69" priority="146" operator="containsText" text="MUY BAJO">
      <formula>NOT(ISERROR(SEARCH("MUY BAJO",T289)))</formula>
    </cfRule>
    <cfRule type="containsText" dxfId="68" priority="147" operator="containsText" text="MUY ALTO">
      <formula>NOT(ISERROR(SEARCH("MUY ALTO",T289)))</formula>
    </cfRule>
    <cfRule type="containsText" dxfId="67" priority="148" operator="containsText" text="ALTO">
      <formula>NOT(ISERROR(SEARCH("ALTO",T289)))</formula>
    </cfRule>
    <cfRule type="containsText" dxfId="66" priority="149" operator="containsText" text="MEDIO">
      <formula>NOT(ISERROR(SEARCH("MEDIO",T289)))</formula>
    </cfRule>
    <cfRule type="containsText" dxfId="65" priority="150" operator="containsText" text="BAJO">
      <formula>NOT(ISERROR(SEARCH("BAJO",T289)))</formula>
    </cfRule>
  </conditionalFormatting>
  <conditionalFormatting sqref="T298">
    <cfRule type="containsText" dxfId="64" priority="211" operator="containsText" text="MUY BAJO">
      <formula>NOT(ISERROR(SEARCH("MUY BAJO",T298)))</formula>
    </cfRule>
    <cfRule type="containsText" dxfId="63" priority="212" operator="containsText" text="MUY ALTO">
      <formula>NOT(ISERROR(SEARCH("MUY ALTO",T298)))</formula>
    </cfRule>
    <cfRule type="containsText" dxfId="62" priority="213" operator="containsText" text="ALTO">
      <formula>NOT(ISERROR(SEARCH("ALTO",T298)))</formula>
    </cfRule>
    <cfRule type="containsText" dxfId="61" priority="214" operator="containsText" text="MEDIO">
      <formula>NOT(ISERROR(SEARCH("MEDIO",T298)))</formula>
    </cfRule>
    <cfRule type="containsText" dxfId="60" priority="215" operator="containsText" text="BAJO">
      <formula>NOT(ISERROR(SEARCH("BAJO",T298)))</formula>
    </cfRule>
  </conditionalFormatting>
  <conditionalFormatting sqref="T327:T328 T341:T343">
    <cfRule type="containsText" dxfId="59" priority="681" operator="containsText" text="MUY BAJO">
      <formula>NOT(ISERROR(SEARCH("MUY BAJO",T327)))</formula>
    </cfRule>
    <cfRule type="containsText" dxfId="58" priority="682" operator="containsText" text="MUY ALTO">
      <formula>NOT(ISERROR(SEARCH("MUY ALTO",T327)))</formula>
    </cfRule>
    <cfRule type="containsText" dxfId="57" priority="683" operator="containsText" text="ALTO">
      <formula>NOT(ISERROR(SEARCH("ALTO",T327)))</formula>
    </cfRule>
    <cfRule type="containsText" dxfId="56" priority="684" operator="containsText" text="MEDIO">
      <formula>NOT(ISERROR(SEARCH("MEDIO",T327)))</formula>
    </cfRule>
    <cfRule type="containsText" dxfId="55" priority="685" operator="containsText" text="BAJO">
      <formula>NOT(ISERROR(SEARCH("BAJO",T327)))</formula>
    </cfRule>
  </conditionalFormatting>
  <conditionalFormatting sqref="T355:T356">
    <cfRule type="containsText" dxfId="54" priority="671" operator="containsText" text="MUY BAJO">
      <formula>NOT(ISERROR(SEARCH("MUY BAJO",T355)))</formula>
    </cfRule>
    <cfRule type="containsText" dxfId="53" priority="672" operator="containsText" text="MUY ALTO">
      <formula>NOT(ISERROR(SEARCH("MUY ALTO",T355)))</formula>
    </cfRule>
    <cfRule type="containsText" dxfId="52" priority="673" operator="containsText" text="ALTO">
      <formula>NOT(ISERROR(SEARCH("ALTO",T355)))</formula>
    </cfRule>
    <cfRule type="containsText" dxfId="51" priority="674" operator="containsText" text="MEDIO">
      <formula>NOT(ISERROR(SEARCH("MEDIO",T355)))</formula>
    </cfRule>
    <cfRule type="containsText" dxfId="50" priority="675" operator="containsText" text="BAJO">
      <formula>NOT(ISERROR(SEARCH("BAJO",T355)))</formula>
    </cfRule>
  </conditionalFormatting>
  <conditionalFormatting sqref="T368">
    <cfRule type="containsText" dxfId="49" priority="501" operator="containsText" text="MUY BAJO">
      <formula>NOT(ISERROR(SEARCH("MUY BAJO",T368)))</formula>
    </cfRule>
    <cfRule type="containsText" dxfId="48" priority="502" operator="containsText" text="MUY ALTO">
      <formula>NOT(ISERROR(SEARCH("MUY ALTO",T368)))</formula>
    </cfRule>
    <cfRule type="containsText" dxfId="47" priority="503" operator="containsText" text="ALTO">
      <formula>NOT(ISERROR(SEARCH("ALTO",T368)))</formula>
    </cfRule>
    <cfRule type="containsText" dxfId="46" priority="504" operator="containsText" text="MEDIO">
      <formula>NOT(ISERROR(SEARCH("MEDIO",T368)))</formula>
    </cfRule>
    <cfRule type="containsText" dxfId="45" priority="505" operator="containsText" text="BAJO">
      <formula>NOT(ISERROR(SEARCH("BAJO",T368)))</formula>
    </cfRule>
  </conditionalFormatting>
  <conditionalFormatting sqref="T390">
    <cfRule type="containsText" dxfId="44" priority="141" operator="containsText" text="MUY BAJO">
      <formula>NOT(ISERROR(SEARCH("MUY BAJO",T390)))</formula>
    </cfRule>
    <cfRule type="containsText" dxfId="43" priority="142" operator="containsText" text="MUY ALTO">
      <formula>NOT(ISERROR(SEARCH("MUY ALTO",T390)))</formula>
    </cfRule>
    <cfRule type="containsText" dxfId="42" priority="143" operator="containsText" text="ALTO">
      <formula>NOT(ISERROR(SEARCH("ALTO",T390)))</formula>
    </cfRule>
    <cfRule type="containsText" dxfId="41" priority="144" operator="containsText" text="MEDIO">
      <formula>NOT(ISERROR(SEARCH("MEDIO",T390)))</formula>
    </cfRule>
    <cfRule type="containsText" dxfId="40" priority="145" operator="containsText" text="BAJO">
      <formula>NOT(ISERROR(SEARCH("BAJO",T390)))</formula>
    </cfRule>
  </conditionalFormatting>
  <conditionalFormatting sqref="T452 T500">
    <cfRule type="containsText" dxfId="39" priority="491" operator="containsText" text="MUY BAJO">
      <formula>NOT(ISERROR(SEARCH("MUY BAJO",T452)))</formula>
    </cfRule>
    <cfRule type="containsText" dxfId="38" priority="492" operator="containsText" text="MUY ALTO">
      <formula>NOT(ISERROR(SEARCH("MUY ALTO",T452)))</formula>
    </cfRule>
    <cfRule type="containsText" dxfId="37" priority="493" operator="containsText" text="ALTO">
      <formula>NOT(ISERROR(SEARCH("ALTO",T452)))</formula>
    </cfRule>
    <cfRule type="containsText" dxfId="36" priority="494" operator="containsText" text="MEDIO">
      <formula>NOT(ISERROR(SEARCH("MEDIO",T452)))</formula>
    </cfRule>
    <cfRule type="containsText" dxfId="35" priority="495" operator="containsText" text="BAJO">
      <formula>NOT(ISERROR(SEARCH("BAJO",T452)))</formula>
    </cfRule>
  </conditionalFormatting>
  <conditionalFormatting sqref="T517">
    <cfRule type="containsText" dxfId="34" priority="166" operator="containsText" text="MUY BAJO">
      <formula>NOT(ISERROR(SEARCH("MUY BAJO",T517)))</formula>
    </cfRule>
    <cfRule type="containsText" dxfId="33" priority="167" operator="containsText" text="MUY ALTO">
      <formula>NOT(ISERROR(SEARCH("MUY ALTO",T517)))</formula>
    </cfRule>
    <cfRule type="containsText" dxfId="32" priority="168" operator="containsText" text="ALTO">
      <formula>NOT(ISERROR(SEARCH("ALTO",T517)))</formula>
    </cfRule>
    <cfRule type="containsText" dxfId="31" priority="169" operator="containsText" text="MEDIO">
      <formula>NOT(ISERROR(SEARCH("MEDIO",T517)))</formula>
    </cfRule>
    <cfRule type="containsText" dxfId="30" priority="170" operator="containsText" text="BAJO">
      <formula>NOT(ISERROR(SEARCH("BAJO",T517)))</formula>
    </cfRule>
    <cfRule type="containsText" dxfId="29" priority="171" operator="containsText" text="MUY BAJO">
      <formula>NOT(ISERROR(SEARCH("MUY BAJO",T517)))</formula>
    </cfRule>
    <cfRule type="containsText" dxfId="28" priority="172" operator="containsText" text="MUY ALTO">
      <formula>NOT(ISERROR(SEARCH("MUY ALTO",T517)))</formula>
    </cfRule>
    <cfRule type="containsText" dxfId="27" priority="173" operator="containsText" text="ALTO">
      <formula>NOT(ISERROR(SEARCH("ALTO",T517)))</formula>
    </cfRule>
    <cfRule type="containsText" dxfId="26" priority="174" operator="containsText" text="MEDIO">
      <formula>NOT(ISERROR(SEARCH("MEDIO",T517)))</formula>
    </cfRule>
    <cfRule type="containsText" dxfId="25" priority="175" operator="containsText" text="BAJO">
      <formula>NOT(ISERROR(SEARCH("BAJO",T517)))</formula>
    </cfRule>
    <cfRule type="containsText" dxfId="24" priority="176" operator="containsText" text="MUY BAJO">
      <formula>NOT(ISERROR(SEARCH("MUY BAJO",T517)))</formula>
    </cfRule>
    <cfRule type="containsText" dxfId="23" priority="177" operator="containsText" text="MUY ALTO">
      <formula>NOT(ISERROR(SEARCH("MUY ALTO",T517)))</formula>
    </cfRule>
    <cfRule type="containsText" dxfId="22" priority="178" operator="containsText" text="ALTO">
      <formula>NOT(ISERROR(SEARCH("ALTO",T517)))</formula>
    </cfRule>
    <cfRule type="containsText" dxfId="21" priority="179" operator="containsText" text="MEDIO">
      <formula>NOT(ISERROR(SEARCH("MEDIO",T517)))</formula>
    </cfRule>
    <cfRule type="containsText" dxfId="20" priority="180" operator="containsText" text="BAJO">
      <formula>NOT(ISERROR(SEARCH("BAJO",T517)))</formula>
    </cfRule>
  </conditionalFormatting>
  <conditionalFormatting sqref="T517:T524">
    <cfRule type="containsText" dxfId="19" priority="471" operator="containsText" text="MUY BAJO">
      <formula>NOT(ISERROR(SEARCH("MUY BAJO",T517)))</formula>
    </cfRule>
    <cfRule type="containsText" dxfId="18" priority="472" operator="containsText" text="MUY ALTO">
      <formula>NOT(ISERROR(SEARCH("MUY ALTO",T517)))</formula>
    </cfRule>
    <cfRule type="containsText" dxfId="17" priority="473" operator="containsText" text="ALTO">
      <formula>NOT(ISERROR(SEARCH("ALTO",T517)))</formula>
    </cfRule>
    <cfRule type="containsText" dxfId="16" priority="474" operator="containsText" text="MEDIO">
      <formula>NOT(ISERROR(SEARCH("MEDIO",T517)))</formula>
    </cfRule>
    <cfRule type="containsText" dxfId="15" priority="475" operator="containsText" text="BAJO">
      <formula>NOT(ISERROR(SEARCH("BAJO",T517)))</formula>
    </cfRule>
  </conditionalFormatting>
  <conditionalFormatting sqref="T540:T547">
    <cfRule type="containsText" dxfId="14" priority="136" operator="containsText" text="MUY BAJO">
      <formula>NOT(ISERROR(SEARCH("MUY BAJO",T540)))</formula>
    </cfRule>
    <cfRule type="containsText" dxfId="13" priority="137" operator="containsText" text="MUY ALTO">
      <formula>NOT(ISERROR(SEARCH("MUY ALTO",T540)))</formula>
    </cfRule>
    <cfRule type="containsText" dxfId="12" priority="138" operator="containsText" text="ALTO">
      <formula>NOT(ISERROR(SEARCH("ALTO",T540)))</formula>
    </cfRule>
    <cfRule type="containsText" dxfId="11" priority="139" operator="containsText" text="MEDIO">
      <formula>NOT(ISERROR(SEARCH("MEDIO",T540)))</formula>
    </cfRule>
    <cfRule type="containsText" dxfId="10" priority="140" operator="containsText" text="BAJO">
      <formula>NOT(ISERROR(SEARCH("BAJO",T540)))</formula>
    </cfRule>
  </conditionalFormatting>
  <conditionalFormatting sqref="T549:T550">
    <cfRule type="containsText" dxfId="9" priority="301" operator="containsText" text="MUY BAJO">
      <formula>NOT(ISERROR(SEARCH("MUY BAJO",T549)))</formula>
    </cfRule>
    <cfRule type="containsText" dxfId="8" priority="302" operator="containsText" text="MUY ALTO">
      <formula>NOT(ISERROR(SEARCH("MUY ALTO",T549)))</formula>
    </cfRule>
    <cfRule type="containsText" dxfId="7" priority="303" operator="containsText" text="ALTO">
      <formula>NOT(ISERROR(SEARCH("ALTO",T549)))</formula>
    </cfRule>
    <cfRule type="containsText" dxfId="6" priority="304" operator="containsText" text="MEDIO">
      <formula>NOT(ISERROR(SEARCH("MEDIO",T549)))</formula>
    </cfRule>
    <cfRule type="containsText" dxfId="5" priority="305" operator="containsText" text="BAJO">
      <formula>NOT(ISERROR(SEARCH("BAJO",T549)))</formula>
    </cfRule>
  </conditionalFormatting>
  <conditionalFormatting sqref="T551">
    <cfRule type="containsText" dxfId="4" priority="331" operator="containsText" text="MUY BAJO">
      <formula>NOT(ISERROR(SEARCH("MUY BAJO",T551)))</formula>
    </cfRule>
    <cfRule type="containsText" dxfId="3" priority="332" operator="containsText" text="MUY ALTO">
      <formula>NOT(ISERROR(SEARCH("MUY ALTO",T551)))</formula>
    </cfRule>
    <cfRule type="containsText" dxfId="2" priority="333" operator="containsText" text="ALTO">
      <formula>NOT(ISERROR(SEARCH("ALTO",T551)))</formula>
    </cfRule>
    <cfRule type="containsText" dxfId="1" priority="334" operator="containsText" text="MEDIO">
      <formula>NOT(ISERROR(SEARCH("MEDIO",T551)))</formula>
    </cfRule>
    <cfRule type="containsText" dxfId="0" priority="335" operator="containsText" text="BAJO">
      <formula>NOT(ISERROR(SEARCH("BAJO",T551)))</formula>
    </cfRule>
  </conditionalFormatting>
  <pageMargins left="0.23622047244094491" right="0.17" top="0.39370078740157483" bottom="0.55118110236220474" header="0.31496062992125984" footer="0.27559055118110237"/>
  <pageSetup paperSize="8" scale="80"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A5A702-4DC2-487E-A90C-ECFEA1011D69}">
  <dimension ref="A1:L143"/>
  <sheetViews>
    <sheetView workbookViewId="0">
      <selection activeCell="D18" sqref="D18"/>
    </sheetView>
  </sheetViews>
  <sheetFormatPr baseColWidth="10" defaultRowHeight="15" x14ac:dyDescent="0.25"/>
  <cols>
    <col min="1" max="1" width="58.42578125" customWidth="1"/>
    <col min="2" max="2" width="11.42578125" style="5"/>
    <col min="3" max="3" width="2" customWidth="1"/>
    <col min="4" max="4" width="50" customWidth="1"/>
    <col min="5" max="5" width="11.42578125" style="115"/>
    <col min="6" max="6" width="3.42578125" customWidth="1"/>
    <col min="7" max="7" width="51.85546875" customWidth="1"/>
    <col min="9" max="9" width="1.28515625" customWidth="1"/>
    <col min="10" max="10" width="50.85546875" customWidth="1"/>
  </cols>
  <sheetData>
    <row r="1" spans="1:12" ht="87.75" customHeight="1" x14ac:dyDescent="0.25">
      <c r="A1" s="137" t="s">
        <v>160</v>
      </c>
      <c r="B1" s="138" t="s">
        <v>350</v>
      </c>
      <c r="C1" s="139"/>
      <c r="D1" s="137" t="s">
        <v>185</v>
      </c>
      <c r="E1" s="138" t="s">
        <v>350</v>
      </c>
      <c r="F1" s="139"/>
      <c r="G1" s="137" t="s">
        <v>193</v>
      </c>
      <c r="H1" s="138" t="s">
        <v>350</v>
      </c>
      <c r="I1" s="139"/>
      <c r="J1" s="137" t="str">
        <f>+'[4]reporte T1'!$A335</f>
        <v xml:space="preserve">M6.PY.5.1: Fortalecer el sistema de Proyección Social </v>
      </c>
      <c r="K1" s="138" t="s">
        <v>350</v>
      </c>
      <c r="L1" s="139"/>
    </row>
    <row r="2" spans="1:12" ht="33.75" customHeight="1" x14ac:dyDescent="0.25">
      <c r="A2" s="140" t="s">
        <v>351</v>
      </c>
      <c r="B2" s="141">
        <v>0.51600000000000024</v>
      </c>
      <c r="D2" s="142" t="s">
        <v>352</v>
      </c>
      <c r="E2" s="143">
        <v>0.68000000000000016</v>
      </c>
      <c r="F2" s="144"/>
      <c r="G2" s="142" t="s">
        <v>353</v>
      </c>
      <c r="H2" s="143">
        <v>0.7</v>
      </c>
      <c r="I2" s="144"/>
      <c r="J2" s="142" t="str">
        <f>+'[4]reporte T1'!$E335 &amp;" "&amp;'[4]reporte T1'!$G335</f>
        <v>Macroproyectos ejecutados NEIVA</v>
      </c>
      <c r="K2" s="145" t="e">
        <f>AVERAGE(K3:K17)</f>
        <v>#DIV/0!</v>
      </c>
    </row>
    <row r="3" spans="1:12" x14ac:dyDescent="0.25">
      <c r="A3" t="s">
        <v>354</v>
      </c>
      <c r="B3" s="146">
        <v>0.99</v>
      </c>
      <c r="D3" t="s">
        <v>355</v>
      </c>
      <c r="E3" s="147">
        <v>0.98</v>
      </c>
      <c r="G3" t="s">
        <v>356</v>
      </c>
      <c r="H3" s="147">
        <v>0.7</v>
      </c>
      <c r="J3" s="148"/>
      <c r="K3" s="115"/>
    </row>
    <row r="4" spans="1:12" x14ac:dyDescent="0.25">
      <c r="A4" t="s">
        <v>357</v>
      </c>
      <c r="B4" s="146">
        <v>0.99</v>
      </c>
      <c r="D4" t="s">
        <v>358</v>
      </c>
      <c r="E4" s="147">
        <v>0.98</v>
      </c>
      <c r="G4" t="s">
        <v>359</v>
      </c>
      <c r="H4" s="146">
        <v>0.7</v>
      </c>
    </row>
    <row r="5" spans="1:12" x14ac:dyDescent="0.25">
      <c r="A5" t="s">
        <v>360</v>
      </c>
      <c r="B5" s="146">
        <v>0.99</v>
      </c>
      <c r="D5" t="s">
        <v>361</v>
      </c>
      <c r="E5" s="147">
        <v>0.98</v>
      </c>
      <c r="G5" t="s">
        <v>362</v>
      </c>
      <c r="H5" s="146">
        <v>0.95</v>
      </c>
    </row>
    <row r="6" spans="1:12" x14ac:dyDescent="0.25">
      <c r="A6" t="s">
        <v>363</v>
      </c>
      <c r="B6" s="146">
        <v>0.99</v>
      </c>
      <c r="D6" t="s">
        <v>364</v>
      </c>
      <c r="E6" s="147">
        <v>0.98</v>
      </c>
      <c r="G6" t="s">
        <v>365</v>
      </c>
      <c r="H6" s="146">
        <v>1</v>
      </c>
    </row>
    <row r="7" spans="1:12" x14ac:dyDescent="0.25">
      <c r="A7" t="s">
        <v>366</v>
      </c>
      <c r="B7" s="146">
        <v>0.99</v>
      </c>
      <c r="D7" t="s">
        <v>367</v>
      </c>
      <c r="E7" s="147">
        <v>0.98</v>
      </c>
      <c r="G7" t="s">
        <v>368</v>
      </c>
      <c r="H7" s="146">
        <v>0.95</v>
      </c>
    </row>
    <row r="8" spans="1:12" x14ac:dyDescent="0.25">
      <c r="A8" t="s">
        <v>369</v>
      </c>
      <c r="B8" s="146">
        <v>0.99</v>
      </c>
      <c r="D8" t="s">
        <v>370</v>
      </c>
      <c r="E8" s="147">
        <v>0.66</v>
      </c>
      <c r="G8" t="s">
        <v>371</v>
      </c>
      <c r="H8" s="146">
        <v>0.95</v>
      </c>
    </row>
    <row r="9" spans="1:12" x14ac:dyDescent="0.25">
      <c r="A9" t="s">
        <v>372</v>
      </c>
      <c r="B9" s="146">
        <v>0.6</v>
      </c>
      <c r="D9" t="s">
        <v>373</v>
      </c>
      <c r="E9" s="147">
        <v>0.5</v>
      </c>
      <c r="G9" t="s">
        <v>374</v>
      </c>
      <c r="H9" s="146">
        <v>0.95</v>
      </c>
    </row>
    <row r="10" spans="1:12" x14ac:dyDescent="0.25">
      <c r="A10" t="s">
        <v>375</v>
      </c>
      <c r="B10" s="146">
        <v>0.15</v>
      </c>
      <c r="D10" t="s">
        <v>376</v>
      </c>
      <c r="E10" s="147">
        <v>0.5</v>
      </c>
      <c r="G10" t="s">
        <v>377</v>
      </c>
      <c r="H10" s="146">
        <v>0.25</v>
      </c>
    </row>
    <row r="11" spans="1:12" ht="15.75" x14ac:dyDescent="0.25">
      <c r="A11" t="s">
        <v>378</v>
      </c>
      <c r="B11" s="146">
        <v>0.15</v>
      </c>
      <c r="D11" t="s">
        <v>379</v>
      </c>
      <c r="E11" s="147">
        <v>0.4</v>
      </c>
      <c r="G11" t="s">
        <v>380</v>
      </c>
      <c r="H11" s="146">
        <v>0.05</v>
      </c>
      <c r="J11" s="142" t="str">
        <f>+'[4]reporte T1'!$E336 &amp;" "&amp;'[4]reporte T1'!$G336</f>
        <v>Proyectos RSU ejecutados NEIVA</v>
      </c>
      <c r="K11" s="145" t="e">
        <f>AVERAGE(K12:K26)</f>
        <v>#DIV/0!</v>
      </c>
    </row>
    <row r="12" spans="1:12" x14ac:dyDescent="0.25">
      <c r="A12" t="s">
        <v>381</v>
      </c>
      <c r="B12" s="146">
        <v>0.15</v>
      </c>
      <c r="D12" t="s">
        <v>382</v>
      </c>
      <c r="E12" s="147">
        <v>0.4</v>
      </c>
      <c r="G12" t="s">
        <v>383</v>
      </c>
      <c r="H12" s="146">
        <v>0.5</v>
      </c>
      <c r="J12" s="148"/>
      <c r="K12" s="115"/>
    </row>
    <row r="13" spans="1:12" x14ac:dyDescent="0.25">
      <c r="A13" t="s">
        <v>384</v>
      </c>
      <c r="B13" s="146">
        <v>0.15</v>
      </c>
      <c r="D13" t="s">
        <v>385</v>
      </c>
      <c r="E13" s="147">
        <v>0.4</v>
      </c>
    </row>
    <row r="14" spans="1:12" x14ac:dyDescent="0.25">
      <c r="A14" t="s">
        <v>386</v>
      </c>
      <c r="B14" s="146">
        <v>0.15</v>
      </c>
      <c r="D14" t="s">
        <v>387</v>
      </c>
      <c r="E14" s="147">
        <v>0.4</v>
      </c>
    </row>
    <row r="15" spans="1:12" x14ac:dyDescent="0.25">
      <c r="A15" t="s">
        <v>388</v>
      </c>
      <c r="B15" s="146">
        <v>0.15</v>
      </c>
      <c r="E15" s="147"/>
    </row>
    <row r="16" spans="1:12" x14ac:dyDescent="0.25">
      <c r="A16" t="s">
        <v>389</v>
      </c>
      <c r="B16" s="146">
        <v>0.15</v>
      </c>
      <c r="E16" s="147"/>
    </row>
    <row r="17" spans="1:11" x14ac:dyDescent="0.25">
      <c r="A17" t="s">
        <v>390</v>
      </c>
      <c r="B17" s="146">
        <v>0.15</v>
      </c>
      <c r="E17" s="147"/>
    </row>
    <row r="18" spans="1:11" x14ac:dyDescent="0.25">
      <c r="B18" s="146"/>
      <c r="E18" s="147"/>
    </row>
    <row r="19" spans="1:11" x14ac:dyDescent="0.25">
      <c r="B19" s="146"/>
      <c r="E19" s="147"/>
    </row>
    <row r="20" spans="1:11" x14ac:dyDescent="0.25">
      <c r="B20" s="146"/>
      <c r="E20" s="147"/>
    </row>
    <row r="21" spans="1:11" ht="15.75" x14ac:dyDescent="0.25">
      <c r="B21" s="146"/>
      <c r="E21" s="147"/>
      <c r="J21" s="142" t="str">
        <f>+'[4]reporte T1'!$E337 &amp;" "&amp;'[4]reporte T1'!$G337</f>
        <v>Proyectos RSU ejecutados GARZÓN</v>
      </c>
      <c r="K21" s="145" t="e">
        <f>AVERAGE(K22:K36)</f>
        <v>#DIV/0!</v>
      </c>
    </row>
    <row r="22" spans="1:11" x14ac:dyDescent="0.25">
      <c r="B22" s="146"/>
      <c r="J22" s="148"/>
      <c r="K22" s="115"/>
    </row>
    <row r="23" spans="1:11" ht="15.75" x14ac:dyDescent="0.25">
      <c r="A23" s="140" t="s">
        <v>391</v>
      </c>
      <c r="B23" s="141">
        <v>0.56999999999999995</v>
      </c>
      <c r="D23" s="149" t="s">
        <v>392</v>
      </c>
      <c r="E23" s="150">
        <v>0.4</v>
      </c>
    </row>
    <row r="24" spans="1:11" x14ac:dyDescent="0.25">
      <c r="A24" t="s">
        <v>393</v>
      </c>
      <c r="B24" s="146">
        <v>0.99</v>
      </c>
      <c r="D24" t="s">
        <v>394</v>
      </c>
      <c r="E24" s="147">
        <v>0.4</v>
      </c>
    </row>
    <row r="25" spans="1:11" x14ac:dyDescent="0.25">
      <c r="A25" t="s">
        <v>395</v>
      </c>
      <c r="B25" s="146">
        <v>0.15</v>
      </c>
      <c r="E25" s="147"/>
    </row>
    <row r="26" spans="1:11" x14ac:dyDescent="0.25">
      <c r="B26" s="146"/>
      <c r="E26" s="147"/>
    </row>
    <row r="27" spans="1:11" x14ac:dyDescent="0.25">
      <c r="B27" s="146"/>
      <c r="E27" s="147"/>
    </row>
    <row r="28" spans="1:11" x14ac:dyDescent="0.25">
      <c r="B28" s="146"/>
      <c r="E28" s="147"/>
    </row>
    <row r="29" spans="1:11" x14ac:dyDescent="0.25">
      <c r="B29" s="146"/>
      <c r="E29" s="147"/>
    </row>
    <row r="30" spans="1:11" ht="15.75" x14ac:dyDescent="0.25">
      <c r="A30" s="140" t="s">
        <v>396</v>
      </c>
      <c r="B30" s="141">
        <v>0.99</v>
      </c>
      <c r="D30" s="149" t="s">
        <v>397</v>
      </c>
      <c r="E30" s="151">
        <v>0</v>
      </c>
      <c r="J30" s="142" t="str">
        <f>+'[4]reporte T1'!$E338 &amp;" "&amp;'[4]reporte T1'!$G338</f>
        <v>Proyectos RSU ejecutados LA PLATA</v>
      </c>
      <c r="K30" s="145" t="e">
        <f>AVERAGE(K31:K45)</f>
        <v>#DIV/0!</v>
      </c>
    </row>
    <row r="31" spans="1:11" x14ac:dyDescent="0.25">
      <c r="A31" t="s">
        <v>398</v>
      </c>
      <c r="B31" s="146">
        <v>0.99</v>
      </c>
      <c r="E31" s="115">
        <v>0</v>
      </c>
      <c r="J31" s="148"/>
      <c r="K31" s="115"/>
    </row>
    <row r="32" spans="1:11" x14ac:dyDescent="0.25">
      <c r="B32" s="146"/>
    </row>
    <row r="33" spans="1:11" x14ac:dyDescent="0.25">
      <c r="B33" s="146"/>
    </row>
    <row r="34" spans="1:11" x14ac:dyDescent="0.25">
      <c r="B34" s="146"/>
    </row>
    <row r="35" spans="1:11" x14ac:dyDescent="0.25">
      <c r="B35" s="146"/>
    </row>
    <row r="36" spans="1:11" ht="15.75" x14ac:dyDescent="0.25">
      <c r="A36" s="140" t="s">
        <v>399</v>
      </c>
      <c r="B36" s="141">
        <v>0.79499999999999993</v>
      </c>
      <c r="D36" s="149" t="s">
        <v>400</v>
      </c>
      <c r="E36" s="150">
        <v>0.98</v>
      </c>
    </row>
    <row r="37" spans="1:11" x14ac:dyDescent="0.25">
      <c r="A37" t="s">
        <v>401</v>
      </c>
      <c r="B37" s="146">
        <v>0.99</v>
      </c>
      <c r="D37" t="s">
        <v>402</v>
      </c>
      <c r="E37" s="147">
        <v>0.98</v>
      </c>
    </row>
    <row r="38" spans="1:11" x14ac:dyDescent="0.25">
      <c r="A38" t="s">
        <v>403</v>
      </c>
      <c r="B38" s="146">
        <v>0.6</v>
      </c>
      <c r="D38" t="s">
        <v>404</v>
      </c>
      <c r="E38" s="147">
        <v>0.98</v>
      </c>
    </row>
    <row r="39" spans="1:11" ht="15.75" x14ac:dyDescent="0.25">
      <c r="B39" s="146"/>
      <c r="E39" s="147"/>
      <c r="J39" s="142" t="str">
        <f>+'[4]reporte T1'!$E339 &amp;" "&amp;'[4]reporte T1'!$G339</f>
        <v>Proyectos RSU ejecutados PITALITO</v>
      </c>
      <c r="K39" s="145" t="e">
        <f>AVERAGE(K40:K54)</f>
        <v>#DIV/0!</v>
      </c>
    </row>
    <row r="40" spans="1:11" x14ac:dyDescent="0.25">
      <c r="B40" s="146"/>
      <c r="E40" s="147"/>
      <c r="J40" s="148"/>
      <c r="K40" s="115"/>
    </row>
    <row r="41" spans="1:11" x14ac:dyDescent="0.25">
      <c r="B41" s="146"/>
      <c r="E41" s="147"/>
    </row>
    <row r="42" spans="1:11" x14ac:dyDescent="0.25">
      <c r="B42" s="146"/>
      <c r="E42" s="147"/>
    </row>
    <row r="43" spans="1:11" ht="15.75" x14ac:dyDescent="0.25">
      <c r="A43" s="140" t="s">
        <v>405</v>
      </c>
      <c r="B43" s="141">
        <v>0.36312499999999998</v>
      </c>
      <c r="D43" s="149" t="s">
        <v>406</v>
      </c>
      <c r="E43" s="150">
        <v>0.44714285714285718</v>
      </c>
    </row>
    <row r="44" spans="1:11" x14ac:dyDescent="0.25">
      <c r="A44" t="s">
        <v>407</v>
      </c>
      <c r="B44" s="146">
        <v>0.65</v>
      </c>
      <c r="D44" t="s">
        <v>408</v>
      </c>
      <c r="E44" s="147">
        <v>0.99</v>
      </c>
    </row>
    <row r="45" spans="1:11" x14ac:dyDescent="0.25">
      <c r="A45" t="s">
        <v>409</v>
      </c>
      <c r="B45" s="146">
        <v>0.65</v>
      </c>
      <c r="D45" t="s">
        <v>410</v>
      </c>
      <c r="E45" s="147">
        <v>0.99</v>
      </c>
    </row>
    <row r="46" spans="1:11" x14ac:dyDescent="0.25">
      <c r="A46" t="s">
        <v>411</v>
      </c>
      <c r="B46" s="146">
        <v>0.65</v>
      </c>
      <c r="D46" t="s">
        <v>412</v>
      </c>
      <c r="E46" s="147">
        <v>0.2</v>
      </c>
    </row>
    <row r="47" spans="1:11" x14ac:dyDescent="0.25">
      <c r="A47" t="s">
        <v>413</v>
      </c>
      <c r="B47" s="146">
        <v>0.65</v>
      </c>
      <c r="D47" t="s">
        <v>414</v>
      </c>
      <c r="E47" s="147">
        <v>0.2</v>
      </c>
    </row>
    <row r="48" spans="1:11" x14ac:dyDescent="0.25">
      <c r="A48" t="s">
        <v>415</v>
      </c>
      <c r="B48" s="146">
        <v>0.65</v>
      </c>
      <c r="D48" t="s">
        <v>416</v>
      </c>
      <c r="E48" s="147">
        <v>0.25</v>
      </c>
    </row>
    <row r="49" spans="1:5" x14ac:dyDescent="0.25">
      <c r="A49" t="s">
        <v>417</v>
      </c>
      <c r="B49" s="146">
        <v>0.65</v>
      </c>
      <c r="D49" t="s">
        <v>418</v>
      </c>
      <c r="E49" s="147">
        <v>0.25</v>
      </c>
    </row>
    <row r="50" spans="1:5" x14ac:dyDescent="0.25">
      <c r="A50" t="s">
        <v>419</v>
      </c>
      <c r="B50" s="146">
        <v>0.65</v>
      </c>
      <c r="D50" t="s">
        <v>420</v>
      </c>
      <c r="E50" s="147">
        <v>0.25</v>
      </c>
    </row>
    <row r="51" spans="1:5" x14ac:dyDescent="0.25">
      <c r="A51" t="s">
        <v>421</v>
      </c>
      <c r="B51" s="146">
        <v>0.2</v>
      </c>
      <c r="E51" s="147"/>
    </row>
    <row r="52" spans="1:5" x14ac:dyDescent="0.25">
      <c r="A52" t="s">
        <v>422</v>
      </c>
      <c r="B52" s="146">
        <v>0.2</v>
      </c>
      <c r="E52" s="147"/>
    </row>
    <row r="53" spans="1:5" x14ac:dyDescent="0.25">
      <c r="A53" t="s">
        <v>423</v>
      </c>
      <c r="B53" s="146">
        <v>0.2</v>
      </c>
      <c r="E53" s="147"/>
    </row>
    <row r="54" spans="1:5" x14ac:dyDescent="0.25">
      <c r="A54" t="s">
        <v>424</v>
      </c>
      <c r="B54" s="146">
        <v>0.2</v>
      </c>
      <c r="E54" s="147"/>
    </row>
    <row r="55" spans="1:5" x14ac:dyDescent="0.25">
      <c r="A55" t="s">
        <v>425</v>
      </c>
      <c r="B55" s="146">
        <v>0.2</v>
      </c>
      <c r="E55" s="147"/>
    </row>
    <row r="56" spans="1:5" x14ac:dyDescent="0.25">
      <c r="A56" t="s">
        <v>426</v>
      </c>
      <c r="B56" s="146">
        <v>0.2</v>
      </c>
      <c r="E56" s="147"/>
    </row>
    <row r="57" spans="1:5" x14ac:dyDescent="0.25">
      <c r="A57" t="s">
        <v>427</v>
      </c>
      <c r="B57" s="146">
        <v>0.02</v>
      </c>
      <c r="E57" s="147"/>
    </row>
    <row r="58" spans="1:5" x14ac:dyDescent="0.25">
      <c r="A58" t="s">
        <v>428</v>
      </c>
      <c r="B58" s="146">
        <v>0.02</v>
      </c>
      <c r="E58" s="147"/>
    </row>
    <row r="59" spans="1:5" x14ac:dyDescent="0.25">
      <c r="A59" t="s">
        <v>429</v>
      </c>
      <c r="B59" s="146">
        <v>0.02</v>
      </c>
      <c r="E59" s="147"/>
    </row>
    <row r="60" spans="1:5" x14ac:dyDescent="0.25">
      <c r="B60" s="146"/>
      <c r="E60" s="147"/>
    </row>
    <row r="61" spans="1:5" x14ac:dyDescent="0.25">
      <c r="B61" s="146"/>
      <c r="E61" s="147"/>
    </row>
    <row r="62" spans="1:5" x14ac:dyDescent="0.25">
      <c r="B62" s="146"/>
      <c r="E62" s="147"/>
    </row>
    <row r="63" spans="1:5" x14ac:dyDescent="0.25">
      <c r="B63" s="146"/>
      <c r="E63" s="147"/>
    </row>
    <row r="64" spans="1:5" x14ac:dyDescent="0.25">
      <c r="B64" s="146"/>
      <c r="E64" s="147"/>
    </row>
    <row r="65" spans="1:5" x14ac:dyDescent="0.25">
      <c r="B65" s="146"/>
    </row>
    <row r="66" spans="1:5" ht="31.5" x14ac:dyDescent="0.25">
      <c r="A66" s="140" t="s">
        <v>430</v>
      </c>
      <c r="B66" s="141">
        <v>0.64363636363636367</v>
      </c>
      <c r="D66" s="149" t="s">
        <v>431</v>
      </c>
      <c r="E66" s="151">
        <v>0</v>
      </c>
    </row>
    <row r="67" spans="1:5" x14ac:dyDescent="0.25">
      <c r="A67" t="s">
        <v>432</v>
      </c>
      <c r="B67" s="146">
        <v>0.99</v>
      </c>
      <c r="E67" s="115">
        <v>0</v>
      </c>
    </row>
    <row r="68" spans="1:5" x14ac:dyDescent="0.25">
      <c r="A68" t="s">
        <v>433</v>
      </c>
      <c r="B68" s="146">
        <v>0.99</v>
      </c>
    </row>
    <row r="69" spans="1:5" x14ac:dyDescent="0.25">
      <c r="A69" t="s">
        <v>434</v>
      </c>
      <c r="B69" s="146">
        <v>0.65</v>
      </c>
    </row>
    <row r="70" spans="1:5" x14ac:dyDescent="0.25">
      <c r="A70" t="s">
        <v>435</v>
      </c>
      <c r="B70" s="146">
        <v>0.65</v>
      </c>
    </row>
    <row r="71" spans="1:5" x14ac:dyDescent="0.25">
      <c r="A71" t="s">
        <v>436</v>
      </c>
      <c r="B71" s="146">
        <v>0.65</v>
      </c>
    </row>
    <row r="72" spans="1:5" x14ac:dyDescent="0.25">
      <c r="A72" t="s">
        <v>437</v>
      </c>
      <c r="B72" s="146">
        <v>0.65</v>
      </c>
    </row>
    <row r="73" spans="1:5" x14ac:dyDescent="0.25">
      <c r="A73" t="s">
        <v>438</v>
      </c>
      <c r="B73" s="146">
        <v>0.65</v>
      </c>
    </row>
    <row r="74" spans="1:5" x14ac:dyDescent="0.25">
      <c r="A74" t="s">
        <v>439</v>
      </c>
      <c r="B74" s="146">
        <v>0.65</v>
      </c>
    </row>
    <row r="75" spans="1:5" x14ac:dyDescent="0.25">
      <c r="A75" t="s">
        <v>440</v>
      </c>
      <c r="B75" s="146">
        <v>0.65</v>
      </c>
    </row>
    <row r="76" spans="1:5" x14ac:dyDescent="0.25">
      <c r="A76" t="s">
        <v>441</v>
      </c>
      <c r="B76" s="146">
        <v>0.45</v>
      </c>
    </row>
    <row r="77" spans="1:5" x14ac:dyDescent="0.25">
      <c r="A77" t="s">
        <v>442</v>
      </c>
      <c r="B77" s="146">
        <v>0.1</v>
      </c>
    </row>
    <row r="78" spans="1:5" x14ac:dyDescent="0.25">
      <c r="B78" s="146"/>
    </row>
    <row r="79" spans="1:5" x14ac:dyDescent="0.25">
      <c r="B79" s="146"/>
    </row>
    <row r="80" spans="1:5" x14ac:dyDescent="0.25">
      <c r="B80" s="146"/>
    </row>
    <row r="81" spans="2:5" x14ac:dyDescent="0.25">
      <c r="B81" s="146"/>
    </row>
    <row r="82" spans="2:5" x14ac:dyDescent="0.25">
      <c r="B82" s="146"/>
    </row>
    <row r="83" spans="2:5" x14ac:dyDescent="0.25">
      <c r="B83" s="146"/>
    </row>
    <row r="84" spans="2:5" ht="19.5" customHeight="1" x14ac:dyDescent="0.25">
      <c r="B84" s="146"/>
      <c r="D84" s="142" t="s">
        <v>443</v>
      </c>
      <c r="E84" s="151">
        <v>0</v>
      </c>
    </row>
    <row r="85" spans="2:5" x14ac:dyDescent="0.25">
      <c r="E85" s="115">
        <v>0</v>
      </c>
    </row>
    <row r="97" spans="4:5" ht="20.25" customHeight="1" x14ac:dyDescent="0.25">
      <c r="D97" s="142" t="s">
        <v>444</v>
      </c>
      <c r="E97" s="150">
        <v>0.25</v>
      </c>
    </row>
    <row r="98" spans="4:5" x14ac:dyDescent="0.25">
      <c r="D98" t="s">
        <v>445</v>
      </c>
      <c r="E98" s="147">
        <v>0.25</v>
      </c>
    </row>
    <row r="99" spans="4:5" x14ac:dyDescent="0.25">
      <c r="D99" t="s">
        <v>446</v>
      </c>
      <c r="E99" s="147">
        <v>0.25</v>
      </c>
    </row>
    <row r="100" spans="4:5" x14ac:dyDescent="0.25">
      <c r="E100" s="147"/>
    </row>
    <row r="101" spans="4:5" x14ac:dyDescent="0.25">
      <c r="E101" s="147"/>
    </row>
    <row r="102" spans="4:5" x14ac:dyDescent="0.25">
      <c r="E102" s="147"/>
    </row>
    <row r="103" spans="4:5" x14ac:dyDescent="0.25">
      <c r="E103" s="147"/>
    </row>
    <row r="104" spans="4:5" x14ac:dyDescent="0.25">
      <c r="E104" s="147"/>
    </row>
    <row r="105" spans="4:5" x14ac:dyDescent="0.25">
      <c r="E105" s="147"/>
    </row>
    <row r="106" spans="4:5" x14ac:dyDescent="0.25">
      <c r="E106" s="147"/>
    </row>
    <row r="107" spans="4:5" ht="20.25" customHeight="1" x14ac:dyDescent="0.25">
      <c r="D107" s="142" t="s">
        <v>447</v>
      </c>
      <c r="E107" s="152">
        <v>0.21800000000000005</v>
      </c>
    </row>
    <row r="108" spans="4:5" x14ac:dyDescent="0.25">
      <c r="D108" t="s">
        <v>448</v>
      </c>
      <c r="E108" s="147">
        <v>0.25</v>
      </c>
    </row>
    <row r="109" spans="4:5" x14ac:dyDescent="0.25">
      <c r="D109" t="s">
        <v>449</v>
      </c>
      <c r="E109" s="147">
        <v>0.25</v>
      </c>
    </row>
    <row r="110" spans="4:5" x14ac:dyDescent="0.25">
      <c r="D110" t="s">
        <v>450</v>
      </c>
      <c r="E110" s="147">
        <v>0.25</v>
      </c>
    </row>
    <row r="111" spans="4:5" x14ac:dyDescent="0.25">
      <c r="D111" t="s">
        <v>451</v>
      </c>
      <c r="E111" s="147">
        <v>0.25</v>
      </c>
    </row>
    <row r="112" spans="4:5" x14ac:dyDescent="0.25">
      <c r="D112" t="s">
        <v>452</v>
      </c>
      <c r="E112" s="147">
        <v>0.25</v>
      </c>
    </row>
    <row r="113" spans="4:5" x14ac:dyDescent="0.25">
      <c r="D113" t="s">
        <v>453</v>
      </c>
      <c r="E113" s="147">
        <v>0.25</v>
      </c>
    </row>
    <row r="114" spans="4:5" x14ac:dyDescent="0.25">
      <c r="D114" t="s">
        <v>454</v>
      </c>
      <c r="E114" s="147">
        <v>0.25</v>
      </c>
    </row>
    <row r="115" spans="4:5" x14ac:dyDescent="0.25">
      <c r="D115" t="s">
        <v>455</v>
      </c>
      <c r="E115" s="147">
        <v>0.66</v>
      </c>
    </row>
    <row r="116" spans="4:5" x14ac:dyDescent="0.25">
      <c r="D116" t="s">
        <v>456</v>
      </c>
      <c r="E116" s="147">
        <v>0.02</v>
      </c>
    </row>
    <row r="117" spans="4:5" x14ac:dyDescent="0.25">
      <c r="D117" t="s">
        <v>457</v>
      </c>
      <c r="E117" s="147">
        <v>0.02</v>
      </c>
    </row>
    <row r="118" spans="4:5" x14ac:dyDescent="0.25">
      <c r="D118" t="s">
        <v>458</v>
      </c>
      <c r="E118" s="147">
        <v>8.3000000000000004E-2</v>
      </c>
    </row>
    <row r="119" spans="4:5" x14ac:dyDescent="0.25">
      <c r="D119" t="s">
        <v>459</v>
      </c>
      <c r="E119" s="147">
        <v>8.3000000000000004E-2</v>
      </c>
    </row>
    <row r="121" spans="4:5" ht="30.75" customHeight="1" x14ac:dyDescent="0.25">
      <c r="D121" s="142" t="s">
        <v>460</v>
      </c>
      <c r="E121" s="151">
        <v>0.66</v>
      </c>
    </row>
    <row r="122" spans="4:5" x14ac:dyDescent="0.25">
      <c r="D122" t="s">
        <v>461</v>
      </c>
      <c r="E122" s="147">
        <v>0.66</v>
      </c>
    </row>
    <row r="130" spans="4:5" ht="30" customHeight="1" x14ac:dyDescent="0.25">
      <c r="D130" s="142" t="s">
        <v>462</v>
      </c>
      <c r="E130" s="151" t="e">
        <v>#DIV/0!</v>
      </c>
    </row>
    <row r="141" spans="4:5" ht="28.5" customHeight="1" x14ac:dyDescent="0.25">
      <c r="D141" s="142" t="s">
        <v>463</v>
      </c>
      <c r="E141" s="151">
        <v>8.3000000000000004E-2</v>
      </c>
    </row>
    <row r="142" spans="4:5" x14ac:dyDescent="0.25">
      <c r="D142" t="s">
        <v>464</v>
      </c>
      <c r="E142" s="147">
        <v>8.3000000000000004E-2</v>
      </c>
    </row>
    <row r="143" spans="4:5" x14ac:dyDescent="0.25">
      <c r="D143" t="s">
        <v>465</v>
      </c>
      <c r="E143" s="147">
        <v>8.3000000000000004E-2</v>
      </c>
    </row>
  </sheetData>
  <hyperlinks>
    <hyperlink ref="A2" location="'PIND 2025'!E247" display="'PIND 2025'!E247" xr:uid="{FB2E7F66-5B9B-40C7-ABF9-76B4ACE22B96}"/>
    <hyperlink ref="D2" location="'PIND 2025'!E247" display="'PIND 2025'!E247" xr:uid="{0FB367D1-F3C0-4D7B-BC36-3F3F93D773E8}"/>
    <hyperlink ref="D23" location="'PIND 2025'!E247" display="'PIND 2025'!E247" xr:uid="{1890F0E5-0EAC-4F02-A08F-1387AE8FAA87}"/>
    <hyperlink ref="D30" location="'PIND 2025'!E247" display="'PIND 2025'!E247" xr:uid="{02AB0C72-EE1A-4098-A5FA-E746C1CB6122}"/>
    <hyperlink ref="D36" location="'PIND 2025'!E247" display="'PIND 2025'!E247" xr:uid="{8EDBB5F8-DFED-47F6-AB1B-7917D1DA6058}"/>
    <hyperlink ref="D43" location="'PIND 2025'!E247" display="'PIND 2025'!E247" xr:uid="{FF12AE8D-ECF5-4C6C-97B5-2DD22C7D5C32}"/>
    <hyperlink ref="D66" location="'PIND 2025'!E247" display="'PIND 2025'!E247" xr:uid="{28EF6BA4-9E5A-497A-92E2-5EEAED0A6CEE}"/>
    <hyperlink ref="D84" location="'PIND 2025'!E247" display="'PIND 2025'!E247" xr:uid="{809B72C7-01C8-4D30-AEF1-7BADB4740685}"/>
    <hyperlink ref="D97" location="'PIND 2025'!E247" display="'PIND 2025'!E247" xr:uid="{AE5FCE8C-27D3-40E5-9F4B-71665496A3E9}"/>
    <hyperlink ref="D107" location="'PIND 2025'!E247" display="'PIND 2025'!E247" xr:uid="{AD751B76-1222-4A2E-8B99-7DFFC42BC737}"/>
    <hyperlink ref="D121" location="'PIND 2025'!E247" display="'PIND 2025'!E247" xr:uid="{B9B700C5-FA25-4BBA-B7C3-0CCD898F4C87}"/>
    <hyperlink ref="D130" location="'PIND 2025'!E247" display="'PIND 2025'!E247" xr:uid="{95B2579A-A70F-4ECC-B9D0-5B5164FB4861}"/>
    <hyperlink ref="D141" location="'PIND 2025'!E247" display="'PIND 2025'!E247" xr:uid="{F615C611-A376-4242-B46F-A4D94BBDD44D}"/>
    <hyperlink ref="G2" location="'PIND 2025'!E247" display="'PIND 2025'!E247" xr:uid="{1F55891C-D4C4-4085-B3F7-B0B06DBAF684}"/>
    <hyperlink ref="J2" location="'PIND 2025'!E247" display="'PIND 2025'!E247" xr:uid="{987DACCD-E932-42F6-942C-A159ED9887AD}"/>
    <hyperlink ref="J11" location="'PIND 2025'!E247" display="'PIND 2025'!E247" xr:uid="{0D2D079B-92FB-4751-9453-ED4008FABEDC}"/>
    <hyperlink ref="J21" location="'PIND 2025'!E247" display="'PIND 2025'!E247" xr:uid="{D5A16254-B284-4586-B0F2-9977CD1E0A1F}"/>
    <hyperlink ref="J30" location="'PIND 2025'!E247" display="'PIND 2025'!E247" xr:uid="{72B27C07-A6A7-4F50-BECF-D7FCB80BFDDE}"/>
    <hyperlink ref="J39" location="'PIND 2025'!E247" display="'PIND 2025'!E247" xr:uid="{7E5D52BB-9FD6-4FF2-B618-A22BE6134EB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avance proyectos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OLIVA PARRA</dc:creator>
  <cp:lastModifiedBy>Marcela Correa Florez</cp:lastModifiedBy>
  <cp:lastPrinted>2025-09-22T19:57:32Z</cp:lastPrinted>
  <dcterms:created xsi:type="dcterms:W3CDTF">2025-06-26T21:01:28Z</dcterms:created>
  <dcterms:modified xsi:type="dcterms:W3CDTF">2026-10-06T21:03:08Z</dcterms:modified>
</cp:coreProperties>
</file>